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76" yWindow="852" windowWidth="15576" windowHeight="11460"/>
  </bookViews>
  <sheets>
    <sheet name="Доходы (пр 1)" sheetId="2" r:id="rId1"/>
    <sheet name="Расходы (пр1)" sheetId="13" r:id="rId2"/>
    <sheet name="Источники (пр 1)" sheetId="14" r:id="rId3"/>
    <sheet name="прил 2" sheetId="16" r:id="rId4"/>
    <sheet name="прил 3" sheetId="6" r:id="rId5"/>
    <sheet name="прил 4" sheetId="7" r:id="rId6"/>
    <sheet name="прил 5" sheetId="8" r:id="rId7"/>
    <sheet name="прил 6" sheetId="9" r:id="rId8"/>
    <sheet name="прил 7" sheetId="10" r:id="rId9"/>
    <sheet name="прил 8" sheetId="11" r:id="rId10"/>
    <sheet name="прил 9" sheetId="12" r:id="rId11"/>
  </sheets>
  <definedNames>
    <definedName name="_xlnm.Print_Titles" localSheetId="0">'Доходы (пр 1)'!$8:$10</definedName>
    <definedName name="_xlnm.Print_Area" localSheetId="3">'прил 2'!$A$1:$E$264</definedName>
    <definedName name="_xlnm.Print_Area" localSheetId="4">'прил 3'!$A$1:$H$568</definedName>
    <definedName name="_xlnm.Print_Area" localSheetId="5">'прил 4'!$A$1:$G$526</definedName>
    <definedName name="_xlnm.Print_Area" localSheetId="6">'прил 5'!$A$1:$E$15</definedName>
    <definedName name="_xlnm.Print_Area" localSheetId="7">'прил 6'!$A$1:$E$59</definedName>
    <definedName name="_xlnm.Print_Area" localSheetId="8">'прил 7'!$A$1:$C$18</definedName>
    <definedName name="_xlnm.Print_Area" localSheetId="9">'прил 8'!$A$1:$C$9</definedName>
    <definedName name="_xlnm.Print_Area" localSheetId="10">'прил 9'!$A$1:$H$13</definedName>
    <definedName name="_xlnm.Print_Area" localSheetId="1">'Расходы (пр1)'!$A$1:$F$568</definedName>
  </definedNames>
  <calcPr calcId="125725"/>
</workbook>
</file>

<file path=xl/calcChain.xml><?xml version="1.0" encoding="utf-8"?>
<calcChain xmlns="http://schemas.openxmlformats.org/spreadsheetml/2006/main">
  <c r="C16" i="10"/>
  <c r="C14"/>
  <c r="C9"/>
  <c r="B16"/>
  <c r="B14"/>
  <c r="B9"/>
  <c r="D15" i="8"/>
  <c r="C15"/>
  <c r="D13"/>
  <c r="C13"/>
  <c r="E25" i="16"/>
  <c r="E26"/>
  <c r="E15"/>
  <c r="E16"/>
  <c r="E17"/>
  <c r="E18"/>
  <c r="E19"/>
  <c r="E22"/>
  <c r="E23"/>
  <c r="E24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7"/>
  <c r="E78"/>
  <c r="E79"/>
  <c r="E80"/>
  <c r="E81"/>
  <c r="E82"/>
  <c r="E83"/>
  <c r="E84"/>
  <c r="E85"/>
  <c r="E86"/>
  <c r="E87"/>
  <c r="E88"/>
  <c r="E89"/>
  <c r="E90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24"/>
  <c r="E125"/>
  <c r="E126"/>
  <c r="E127"/>
  <c r="E128"/>
  <c r="E129"/>
  <c r="E130"/>
  <c r="E132"/>
  <c r="E133"/>
  <c r="E134"/>
  <c r="E136"/>
  <c r="E137"/>
  <c r="E138"/>
  <c r="E139"/>
  <c r="E144"/>
  <c r="E145"/>
  <c r="E146"/>
  <c r="E147"/>
  <c r="E148"/>
  <c r="E149"/>
  <c r="E150"/>
  <c r="E151"/>
  <c r="E152"/>
  <c r="E153"/>
  <c r="E154"/>
  <c r="E156"/>
  <c r="E157"/>
  <c r="E158"/>
  <c r="E159"/>
  <c r="E161"/>
  <c r="E162"/>
  <c r="E163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40"/>
  <c r="E241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13"/>
  <c r="F13" i="12" l="1"/>
  <c r="E13"/>
  <c r="D13"/>
  <c r="H12"/>
  <c r="C12"/>
  <c r="G12" s="1"/>
  <c r="H11"/>
  <c r="G11"/>
  <c r="C11"/>
  <c r="H10"/>
  <c r="H13" s="1"/>
  <c r="C10"/>
  <c r="C13" s="1"/>
  <c r="G10" l="1"/>
  <c r="G13" s="1"/>
  <c r="E9" i="9" l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8"/>
  <c r="D59"/>
  <c r="C59"/>
  <c r="C17"/>
  <c r="C13"/>
  <c r="C9"/>
  <c r="G159" i="7" l="1"/>
  <c r="G160"/>
  <c r="G161"/>
  <c r="F160"/>
  <c r="F159"/>
  <c r="E160"/>
  <c r="E159"/>
  <c r="F525"/>
  <c r="E525"/>
  <c r="F519"/>
  <c r="E519"/>
  <c r="F516"/>
  <c r="E516"/>
  <c r="F509"/>
  <c r="E509"/>
  <c r="F502"/>
  <c r="E502"/>
  <c r="F497"/>
  <c r="E497"/>
  <c r="F494"/>
  <c r="E494"/>
  <c r="F490"/>
  <c r="E490"/>
  <c r="F483"/>
  <c r="E483"/>
  <c r="F480"/>
  <c r="E480"/>
  <c r="F479"/>
  <c r="E479"/>
  <c r="F477"/>
  <c r="E477"/>
  <c r="F474"/>
  <c r="E474"/>
  <c r="F467"/>
  <c r="E467"/>
  <c r="F469"/>
  <c r="E469"/>
  <c r="F460"/>
  <c r="E460"/>
  <c r="F456"/>
  <c r="E456"/>
  <c r="F450"/>
  <c r="E450"/>
  <c r="F444"/>
  <c r="E444"/>
  <c r="F441"/>
  <c r="E441"/>
  <c r="F438"/>
  <c r="E438"/>
  <c r="F437"/>
  <c r="E437"/>
  <c r="F433"/>
  <c r="E433"/>
  <c r="F430"/>
  <c r="E430"/>
  <c r="F427"/>
  <c r="E427"/>
  <c r="F420" l="1"/>
  <c r="E420"/>
  <c r="F417"/>
  <c r="E417"/>
  <c r="F415"/>
  <c r="E415"/>
  <c r="F413"/>
  <c r="E413"/>
  <c r="F410"/>
  <c r="E410"/>
  <c r="F407"/>
  <c r="E407"/>
  <c r="F405"/>
  <c r="E405"/>
  <c r="F403"/>
  <c r="E403"/>
  <c r="F397"/>
  <c r="F393"/>
  <c r="E397"/>
  <c r="E393"/>
  <c r="F386"/>
  <c r="E386"/>
  <c r="F381"/>
  <c r="E381"/>
  <c r="F378"/>
  <c r="E378"/>
  <c r="F374"/>
  <c r="E374"/>
  <c r="F371"/>
  <c r="E371"/>
  <c r="F367"/>
  <c r="E367"/>
  <c r="F360"/>
  <c r="E360"/>
  <c r="F356"/>
  <c r="E356"/>
  <c r="F353"/>
  <c r="E353"/>
  <c r="F349"/>
  <c r="E349"/>
  <c r="F346"/>
  <c r="E346"/>
  <c r="F343"/>
  <c r="E343"/>
  <c r="F340"/>
  <c r="E340"/>
  <c r="F333"/>
  <c r="E333"/>
  <c r="F330"/>
  <c r="E330"/>
  <c r="F327"/>
  <c r="E327"/>
  <c r="F324"/>
  <c r="E324"/>
  <c r="F320"/>
  <c r="E320"/>
  <c r="F317"/>
  <c r="E317"/>
  <c r="F309" l="1"/>
  <c r="F308" s="1"/>
  <c r="F307" s="1"/>
  <c r="F306" s="1"/>
  <c r="F305" s="1"/>
  <c r="E309"/>
  <c r="E308" s="1"/>
  <c r="E307" s="1"/>
  <c r="E306" s="1"/>
  <c r="E305" s="1"/>
  <c r="F304"/>
  <c r="F303" s="1"/>
  <c r="F302" s="1"/>
  <c r="F301" s="1"/>
  <c r="E304"/>
  <c r="F300"/>
  <c r="F299" s="1"/>
  <c r="F298" s="1"/>
  <c r="F297" s="1"/>
  <c r="E300"/>
  <c r="E299" s="1"/>
  <c r="E298" s="1"/>
  <c r="E297" s="1"/>
  <c r="F293"/>
  <c r="F292" s="1"/>
  <c r="F291" s="1"/>
  <c r="E293"/>
  <c r="E292" s="1"/>
  <c r="E291" s="1"/>
  <c r="F290"/>
  <c r="F289" s="1"/>
  <c r="F288" s="1"/>
  <c r="E290"/>
  <c r="F284"/>
  <c r="F283" s="1"/>
  <c r="F282" s="1"/>
  <c r="F281" s="1"/>
  <c r="E284"/>
  <c r="E283" s="1"/>
  <c r="E282" s="1"/>
  <c r="E281" s="1"/>
  <c r="F280"/>
  <c r="F279" s="1"/>
  <c r="F278" s="1"/>
  <c r="E280"/>
  <c r="E279" s="1"/>
  <c r="E278" s="1"/>
  <c r="F277"/>
  <c r="F276" s="1"/>
  <c r="F275" s="1"/>
  <c r="E277"/>
  <c r="F271"/>
  <c r="F270" s="1"/>
  <c r="F269" s="1"/>
  <c r="E271"/>
  <c r="E270" s="1"/>
  <c r="E269" s="1"/>
  <c r="F274"/>
  <c r="F273" s="1"/>
  <c r="F272" s="1"/>
  <c r="E274"/>
  <c r="E273" s="1"/>
  <c r="E272" s="1"/>
  <c r="F265"/>
  <c r="F264" s="1"/>
  <c r="F263" s="1"/>
  <c r="F262" s="1"/>
  <c r="E265"/>
  <c r="E264" s="1"/>
  <c r="E263" s="1"/>
  <c r="E262" s="1"/>
  <c r="F261"/>
  <c r="F260" s="1"/>
  <c r="F259" s="1"/>
  <c r="E261"/>
  <c r="E260" s="1"/>
  <c r="E259" s="1"/>
  <c r="F258"/>
  <c r="F257" s="1"/>
  <c r="F256" s="1"/>
  <c r="E258"/>
  <c r="E257" s="1"/>
  <c r="E256" s="1"/>
  <c r="F255"/>
  <c r="E255"/>
  <c r="F253"/>
  <c r="F252" s="1"/>
  <c r="E253"/>
  <c r="E252" s="1"/>
  <c r="F251"/>
  <c r="F250" s="1"/>
  <c r="E251"/>
  <c r="E250" s="1"/>
  <c r="F245"/>
  <c r="F244" s="1"/>
  <c r="F243" s="1"/>
  <c r="F242" s="1"/>
  <c r="F241" s="1"/>
  <c r="F240" s="1"/>
  <c r="E245"/>
  <c r="E244" s="1"/>
  <c r="E243" s="1"/>
  <c r="E242" s="1"/>
  <c r="E241" s="1"/>
  <c r="E240" s="1"/>
  <c r="F238"/>
  <c r="F237" s="1"/>
  <c r="F236" s="1"/>
  <c r="F235" s="1"/>
  <c r="E238"/>
  <c r="F234"/>
  <c r="F233" s="1"/>
  <c r="F232" s="1"/>
  <c r="F231" s="1"/>
  <c r="E234"/>
  <c r="E233" s="1"/>
  <c r="E232" s="1"/>
  <c r="E231" s="1"/>
  <c r="F228"/>
  <c r="F227" s="1"/>
  <c r="F226" s="1"/>
  <c r="E228"/>
  <c r="F225"/>
  <c r="F224" s="1"/>
  <c r="F223" s="1"/>
  <c r="E225"/>
  <c r="E224" s="1"/>
  <c r="E223" s="1"/>
  <c r="F222"/>
  <c r="E222"/>
  <c r="E221" s="1"/>
  <c r="E220" s="1"/>
  <c r="F216"/>
  <c r="F215" s="1"/>
  <c r="F214" s="1"/>
  <c r="F213" s="1"/>
  <c r="F212" s="1"/>
  <c r="F211" s="1"/>
  <c r="E216"/>
  <c r="E215" s="1"/>
  <c r="E214" s="1"/>
  <c r="E213" s="1"/>
  <c r="E212" s="1"/>
  <c r="E211" s="1"/>
  <c r="F210"/>
  <c r="F209" s="1"/>
  <c r="F208" s="1"/>
  <c r="F207" s="1"/>
  <c r="F206" s="1"/>
  <c r="F205" s="1"/>
  <c r="E210"/>
  <c r="F203"/>
  <c r="F202" s="1"/>
  <c r="F201" s="1"/>
  <c r="E203"/>
  <c r="E202" s="1"/>
  <c r="E201" s="1"/>
  <c r="F200"/>
  <c r="F199" s="1"/>
  <c r="F198" s="1"/>
  <c r="E200"/>
  <c r="E199" s="1"/>
  <c r="E198" s="1"/>
  <c r="F194"/>
  <c r="F193" s="1"/>
  <c r="F192" s="1"/>
  <c r="E194"/>
  <c r="E193" s="1"/>
  <c r="E192" s="1"/>
  <c r="F191"/>
  <c r="F190" s="1"/>
  <c r="E191"/>
  <c r="F189"/>
  <c r="F188" s="1"/>
  <c r="E189"/>
  <c r="E188" s="1"/>
  <c r="F186"/>
  <c r="F185" s="1"/>
  <c r="E186"/>
  <c r="F184"/>
  <c r="F183" s="1"/>
  <c r="E184"/>
  <c r="E183" s="1"/>
  <c r="F181"/>
  <c r="E181"/>
  <c r="F179"/>
  <c r="F178" s="1"/>
  <c r="E179"/>
  <c r="E178" s="1"/>
  <c r="F176"/>
  <c r="F175" s="1"/>
  <c r="E176"/>
  <c r="F174"/>
  <c r="F173" s="1"/>
  <c r="E174"/>
  <c r="E173" s="1"/>
  <c r="F171"/>
  <c r="F170" s="1"/>
  <c r="E171"/>
  <c r="F169"/>
  <c r="F168" s="1"/>
  <c r="E169"/>
  <c r="E168" s="1"/>
  <c r="F166"/>
  <c r="F165" s="1"/>
  <c r="E166"/>
  <c r="F164"/>
  <c r="F163" s="1"/>
  <c r="E164"/>
  <c r="E163" s="1"/>
  <c r="F158"/>
  <c r="F157" s="1"/>
  <c r="F156" s="1"/>
  <c r="E158"/>
  <c r="F155"/>
  <c r="F154" s="1"/>
  <c r="E155"/>
  <c r="E154" s="1"/>
  <c r="F153"/>
  <c r="E153"/>
  <c r="F149"/>
  <c r="E149"/>
  <c r="F148"/>
  <c r="E148"/>
  <c r="F145"/>
  <c r="F144" s="1"/>
  <c r="F143" s="1"/>
  <c r="E145"/>
  <c r="E144" s="1"/>
  <c r="E143" s="1"/>
  <c r="F142"/>
  <c r="F141" s="1"/>
  <c r="F140" s="1"/>
  <c r="E142"/>
  <c r="E141" s="1"/>
  <c r="E140" s="1"/>
  <c r="F139"/>
  <c r="F138" s="1"/>
  <c r="F137" s="1"/>
  <c r="E139"/>
  <c r="E138" s="1"/>
  <c r="E137" s="1"/>
  <c r="F136"/>
  <c r="F135" s="1"/>
  <c r="F134" s="1"/>
  <c r="E136"/>
  <c r="F133"/>
  <c r="F132" s="1"/>
  <c r="E133"/>
  <c r="E132" s="1"/>
  <c r="F131"/>
  <c r="F130" s="1"/>
  <c r="E131"/>
  <c r="F129"/>
  <c r="F128" s="1"/>
  <c r="E129"/>
  <c r="E128" s="1"/>
  <c r="F126"/>
  <c r="F125" s="1"/>
  <c r="F124" s="1"/>
  <c r="E126"/>
  <c r="E125" s="1"/>
  <c r="E124" s="1"/>
  <c r="F122"/>
  <c r="F121" s="1"/>
  <c r="E122"/>
  <c r="E121" s="1"/>
  <c r="F120"/>
  <c r="E120"/>
  <c r="E119" s="1"/>
  <c r="F115"/>
  <c r="F114" s="1"/>
  <c r="F113" s="1"/>
  <c r="E115"/>
  <c r="E114" s="1"/>
  <c r="E113" s="1"/>
  <c r="F112"/>
  <c r="F111" s="1"/>
  <c r="F110" s="1"/>
  <c r="E112"/>
  <c r="F107"/>
  <c r="F106" s="1"/>
  <c r="F105" s="1"/>
  <c r="F104" s="1"/>
  <c r="F103" s="1"/>
  <c r="E107"/>
  <c r="E106" s="1"/>
  <c r="E105" s="1"/>
  <c r="E104" s="1"/>
  <c r="E103" s="1"/>
  <c r="F102"/>
  <c r="F101" s="1"/>
  <c r="F100" s="1"/>
  <c r="F99" s="1"/>
  <c r="E102"/>
  <c r="E101" s="1"/>
  <c r="E100" s="1"/>
  <c r="E99" s="1"/>
  <c r="F98"/>
  <c r="F97" s="1"/>
  <c r="E98"/>
  <c r="E97" s="1"/>
  <c r="F96"/>
  <c r="F95" s="1"/>
  <c r="E96"/>
  <c r="E95" s="1"/>
  <c r="F94"/>
  <c r="F93" s="1"/>
  <c r="E94"/>
  <c r="E93" s="1"/>
  <c r="F90"/>
  <c r="F89" s="1"/>
  <c r="F88" s="1"/>
  <c r="F87" s="1"/>
  <c r="E90"/>
  <c r="F83"/>
  <c r="F82" s="1"/>
  <c r="F81" s="1"/>
  <c r="F80" s="1"/>
  <c r="E83"/>
  <c r="E82" s="1"/>
  <c r="E81" s="1"/>
  <c r="E80" s="1"/>
  <c r="F79"/>
  <c r="F78" s="1"/>
  <c r="F77" s="1"/>
  <c r="E79"/>
  <c r="E78" s="1"/>
  <c r="E77" s="1"/>
  <c r="F76"/>
  <c r="F75" s="1"/>
  <c r="F74" s="1"/>
  <c r="E76"/>
  <c r="E75" s="1"/>
  <c r="E74" s="1"/>
  <c r="F73"/>
  <c r="F72" s="1"/>
  <c r="F71" s="1"/>
  <c r="E73"/>
  <c r="E72" s="1"/>
  <c r="E71" s="1"/>
  <c r="F70"/>
  <c r="F69" s="1"/>
  <c r="E70"/>
  <c r="E69" s="1"/>
  <c r="F68"/>
  <c r="F67" s="1"/>
  <c r="E68"/>
  <c r="E67" s="1"/>
  <c r="F66"/>
  <c r="F65" s="1"/>
  <c r="E66"/>
  <c r="E65" s="1"/>
  <c r="F61"/>
  <c r="F60" s="1"/>
  <c r="F59" s="1"/>
  <c r="F58" s="1"/>
  <c r="F57" s="1"/>
  <c r="F56" s="1"/>
  <c r="E61"/>
  <c r="E60" s="1"/>
  <c r="E59" s="1"/>
  <c r="E58" s="1"/>
  <c r="E57" s="1"/>
  <c r="E56" s="1"/>
  <c r="F55"/>
  <c r="F54" s="1"/>
  <c r="E55"/>
  <c r="E54" s="1"/>
  <c r="F53"/>
  <c r="F52" s="1"/>
  <c r="E53"/>
  <c r="E52" s="1"/>
  <c r="F51"/>
  <c r="F50" s="1"/>
  <c r="E51"/>
  <c r="E50" s="1"/>
  <c r="F46"/>
  <c r="F45" s="1"/>
  <c r="F44" s="1"/>
  <c r="E46"/>
  <c r="E45" s="1"/>
  <c r="E44" s="1"/>
  <c r="F43"/>
  <c r="F42" s="1"/>
  <c r="F41" s="1"/>
  <c r="E43"/>
  <c r="F40"/>
  <c r="F39" s="1"/>
  <c r="E40"/>
  <c r="F38"/>
  <c r="F37" s="1"/>
  <c r="E38"/>
  <c r="E37" s="1"/>
  <c r="F36"/>
  <c r="F35" s="1"/>
  <c r="E36"/>
  <c r="F33"/>
  <c r="F32" s="1"/>
  <c r="E33"/>
  <c r="E32" s="1"/>
  <c r="F31"/>
  <c r="F30" s="1"/>
  <c r="E31"/>
  <c r="E30" s="1"/>
  <c r="F29"/>
  <c r="F28" s="1"/>
  <c r="E29"/>
  <c r="E28" s="1"/>
  <c r="F26"/>
  <c r="F25" s="1"/>
  <c r="F24" s="1"/>
  <c r="E26"/>
  <c r="F23"/>
  <c r="F22" s="1"/>
  <c r="F21" s="1"/>
  <c r="E23"/>
  <c r="E22" s="1"/>
  <c r="E21" s="1"/>
  <c r="F18"/>
  <c r="F17" s="1"/>
  <c r="F16" s="1"/>
  <c r="E18"/>
  <c r="E17" s="1"/>
  <c r="E16" s="1"/>
  <c r="F15"/>
  <c r="F14" s="1"/>
  <c r="F13" s="1"/>
  <c r="E15"/>
  <c r="E14" s="1"/>
  <c r="E13" s="1"/>
  <c r="G467"/>
  <c r="G469"/>
  <c r="G474"/>
  <c r="G477"/>
  <c r="G479"/>
  <c r="G480"/>
  <c r="G483"/>
  <c r="G490"/>
  <c r="G494"/>
  <c r="G497"/>
  <c r="G502"/>
  <c r="G509"/>
  <c r="G516"/>
  <c r="G519"/>
  <c r="G525"/>
  <c r="F119"/>
  <c r="F152"/>
  <c r="F180"/>
  <c r="F221"/>
  <c r="F220" s="1"/>
  <c r="F254"/>
  <c r="F316"/>
  <c r="F315" s="1"/>
  <c r="F319"/>
  <c r="F318" s="1"/>
  <c r="F323"/>
  <c r="F322" s="1"/>
  <c r="F326"/>
  <c r="F325" s="1"/>
  <c r="F329"/>
  <c r="F328" s="1"/>
  <c r="F332"/>
  <c r="F331" s="1"/>
  <c r="F339"/>
  <c r="F338" s="1"/>
  <c r="F342"/>
  <c r="F341" s="1"/>
  <c r="F345"/>
  <c r="F344" s="1"/>
  <c r="F348"/>
  <c r="F347" s="1"/>
  <c r="F352"/>
  <c r="F351" s="1"/>
  <c r="F355"/>
  <c r="F354" s="1"/>
  <c r="F359"/>
  <c r="F358" s="1"/>
  <c r="F357" s="1"/>
  <c r="F366"/>
  <c r="F365" s="1"/>
  <c r="F364" s="1"/>
  <c r="F370"/>
  <c r="F369" s="1"/>
  <c r="F373"/>
  <c r="F372" s="1"/>
  <c r="F377"/>
  <c r="F376" s="1"/>
  <c r="F380"/>
  <c r="F379" s="1"/>
  <c r="F385"/>
  <c r="F384" s="1"/>
  <c r="F383" s="1"/>
  <c r="F382" s="1"/>
  <c r="F392"/>
  <c r="F391" s="1"/>
  <c r="F390" s="1"/>
  <c r="F389" s="1"/>
  <c r="F396"/>
  <c r="F395" s="1"/>
  <c r="F394" s="1"/>
  <c r="F402"/>
  <c r="F404"/>
  <c r="F406"/>
  <c r="F409"/>
  <c r="F408" s="1"/>
  <c r="F412"/>
  <c r="F414"/>
  <c r="F416"/>
  <c r="F419"/>
  <c r="F418" s="1"/>
  <c r="F426"/>
  <c r="F425" s="1"/>
  <c r="F429"/>
  <c r="F428" s="1"/>
  <c r="F432"/>
  <c r="F431" s="1"/>
  <c r="F436"/>
  <c r="F435" s="1"/>
  <c r="F440"/>
  <c r="F439" s="1"/>
  <c r="F443"/>
  <c r="F442" s="1"/>
  <c r="F449"/>
  <c r="F448" s="1"/>
  <c r="F447" s="1"/>
  <c r="F446" s="1"/>
  <c r="F455"/>
  <c r="F454" s="1"/>
  <c r="F453" s="1"/>
  <c r="F452" s="1"/>
  <c r="F459"/>
  <c r="F458" s="1"/>
  <c r="F457" s="1"/>
  <c r="F466"/>
  <c r="F468"/>
  <c r="F473"/>
  <c r="F472" s="1"/>
  <c r="F476"/>
  <c r="F478"/>
  <c r="F482"/>
  <c r="F481" s="1"/>
  <c r="F489"/>
  <c r="F488" s="1"/>
  <c r="F487" s="1"/>
  <c r="F493"/>
  <c r="F492" s="1"/>
  <c r="F496"/>
  <c r="F501"/>
  <c r="F500" s="1"/>
  <c r="F499" s="1"/>
  <c r="F498" s="1"/>
  <c r="F508"/>
  <c r="F507" s="1"/>
  <c r="F506" s="1"/>
  <c r="F505" s="1"/>
  <c r="F504" s="1"/>
  <c r="F503" s="1"/>
  <c r="F515"/>
  <c r="F518"/>
  <c r="F517" s="1"/>
  <c r="F524"/>
  <c r="F523" s="1"/>
  <c r="F522" s="1"/>
  <c r="F521" s="1"/>
  <c r="F520" s="1"/>
  <c r="E524"/>
  <c r="E523" s="1"/>
  <c r="E522" s="1"/>
  <c r="E521" s="1"/>
  <c r="E520" s="1"/>
  <c r="E518"/>
  <c r="E517" s="1"/>
  <c r="E515"/>
  <c r="E514" s="1"/>
  <c r="E508"/>
  <c r="E507" s="1"/>
  <c r="E506" s="1"/>
  <c r="E505" s="1"/>
  <c r="E504" s="1"/>
  <c r="E503" s="1"/>
  <c r="E501"/>
  <c r="E500" s="1"/>
  <c r="E499" s="1"/>
  <c r="E498" s="1"/>
  <c r="E496"/>
  <c r="E495" s="1"/>
  <c r="E493"/>
  <c r="E492" s="1"/>
  <c r="E489"/>
  <c r="E488" s="1"/>
  <c r="E487" s="1"/>
  <c r="E482"/>
  <c r="E481" s="1"/>
  <c r="E478"/>
  <c r="E476"/>
  <c r="E473"/>
  <c r="E468"/>
  <c r="E466"/>
  <c r="G466" s="1"/>
  <c r="E459"/>
  <c r="E458" s="1"/>
  <c r="E457" s="1"/>
  <c r="E455"/>
  <c r="E454" s="1"/>
  <c r="E453" s="1"/>
  <c r="E452" s="1"/>
  <c r="E449"/>
  <c r="E448" s="1"/>
  <c r="E447" s="1"/>
  <c r="E446" s="1"/>
  <c r="E443"/>
  <c r="E442" s="1"/>
  <c r="E440"/>
  <c r="E439" s="1"/>
  <c r="E436"/>
  <c r="E435" s="1"/>
  <c r="E432"/>
  <c r="E431" s="1"/>
  <c r="E429"/>
  <c r="E428" s="1"/>
  <c r="E426"/>
  <c r="E425" s="1"/>
  <c r="E419"/>
  <c r="E418" s="1"/>
  <c r="E416"/>
  <c r="E414"/>
  <c r="E412"/>
  <c r="E409"/>
  <c r="E408" s="1"/>
  <c r="E406"/>
  <c r="E404"/>
  <c r="E402"/>
  <c r="E396"/>
  <c r="E395" s="1"/>
  <c r="E394" s="1"/>
  <c r="E392"/>
  <c r="E391" s="1"/>
  <c r="E390" s="1"/>
  <c r="E389" s="1"/>
  <c r="E385"/>
  <c r="E384" s="1"/>
  <c r="E383" s="1"/>
  <c r="E382" s="1"/>
  <c r="E380"/>
  <c r="E379" s="1"/>
  <c r="E377"/>
  <c r="E376" s="1"/>
  <c r="E373"/>
  <c r="E372" s="1"/>
  <c r="E370"/>
  <c r="E369" s="1"/>
  <c r="E366"/>
  <c r="E365" s="1"/>
  <c r="E364" s="1"/>
  <c r="E359"/>
  <c r="E358" s="1"/>
  <c r="E357" s="1"/>
  <c r="E355"/>
  <c r="E354" s="1"/>
  <c r="E352"/>
  <c r="E351" s="1"/>
  <c r="E348"/>
  <c r="E347" s="1"/>
  <c r="E345"/>
  <c r="E344" s="1"/>
  <c r="E342"/>
  <c r="E341" s="1"/>
  <c r="E339"/>
  <c r="E338" s="1"/>
  <c r="E332"/>
  <c r="E331" s="1"/>
  <c r="E329"/>
  <c r="E328" s="1"/>
  <c r="E326"/>
  <c r="E325" s="1"/>
  <c r="E323"/>
  <c r="E322" s="1"/>
  <c r="E319"/>
  <c r="E318" s="1"/>
  <c r="E316"/>
  <c r="E315" s="1"/>
  <c r="E303"/>
  <c r="E302" s="1"/>
  <c r="E301" s="1"/>
  <c r="E289"/>
  <c r="E288" s="1"/>
  <c r="E276"/>
  <c r="E275" s="1"/>
  <c r="E254"/>
  <c r="E237"/>
  <c r="E236" s="1"/>
  <c r="E235" s="1"/>
  <c r="E227"/>
  <c r="E226" s="1"/>
  <c r="E209"/>
  <c r="E208" s="1"/>
  <c r="E207" s="1"/>
  <c r="E206" s="1"/>
  <c r="E205" s="1"/>
  <c r="E190"/>
  <c r="E185"/>
  <c r="E180"/>
  <c r="E175"/>
  <c r="E170"/>
  <c r="E165"/>
  <c r="E157"/>
  <c r="E156" s="1"/>
  <c r="E152"/>
  <c r="E135"/>
  <c r="E134" s="1"/>
  <c r="E130"/>
  <c r="E111"/>
  <c r="E110" s="1"/>
  <c r="E89"/>
  <c r="E88" s="1"/>
  <c r="E87" s="1"/>
  <c r="E42"/>
  <c r="E41" s="1"/>
  <c r="E39"/>
  <c r="E35"/>
  <c r="E25"/>
  <c r="E24" s="1"/>
  <c r="F147" l="1"/>
  <c r="F146" s="1"/>
  <c r="E151"/>
  <c r="G503"/>
  <c r="G517"/>
  <c r="E147"/>
  <c r="E146" s="1"/>
  <c r="E401"/>
  <c r="G520"/>
  <c r="G468"/>
  <c r="E118"/>
  <c r="E117" s="1"/>
  <c r="E116" s="1"/>
  <c r="G496"/>
  <c r="G476"/>
  <c r="E172"/>
  <c r="F197"/>
  <c r="F196" s="1"/>
  <c r="F195" s="1"/>
  <c r="E375"/>
  <c r="E451"/>
  <c r="G515"/>
  <c r="F465"/>
  <c r="F464" s="1"/>
  <c r="F463" s="1"/>
  <c r="F462" s="1"/>
  <c r="F411"/>
  <c r="G521"/>
  <c r="G524"/>
  <c r="G522"/>
  <c r="G523"/>
  <c r="G518"/>
  <c r="F514"/>
  <c r="F513" s="1"/>
  <c r="F512" s="1"/>
  <c r="F511" s="1"/>
  <c r="F510" s="1"/>
  <c r="G506"/>
  <c r="G507"/>
  <c r="G505"/>
  <c r="G508"/>
  <c r="G504"/>
  <c r="G501"/>
  <c r="G499"/>
  <c r="G498"/>
  <c r="G500"/>
  <c r="F495"/>
  <c r="F491" s="1"/>
  <c r="F486" s="1"/>
  <c r="F485" s="1"/>
  <c r="F484" s="1"/>
  <c r="G492"/>
  <c r="G493"/>
  <c r="G487"/>
  <c r="G488"/>
  <c r="G489"/>
  <c r="G481"/>
  <c r="G482"/>
  <c r="G478"/>
  <c r="E475"/>
  <c r="G473"/>
  <c r="E472"/>
  <c r="G472" s="1"/>
  <c r="E465"/>
  <c r="F434"/>
  <c r="E434"/>
  <c r="F424"/>
  <c r="E424"/>
  <c r="E411"/>
  <c r="F401"/>
  <c r="F388"/>
  <c r="F387" s="1"/>
  <c r="F375"/>
  <c r="F368"/>
  <c r="E350"/>
  <c r="F321"/>
  <c r="E321"/>
  <c r="F314"/>
  <c r="E314"/>
  <c r="F296"/>
  <c r="F295" s="1"/>
  <c r="F294" s="1"/>
  <c r="E296"/>
  <c r="E295" s="1"/>
  <c r="E294" s="1"/>
  <c r="F287"/>
  <c r="F286" s="1"/>
  <c r="F285" s="1"/>
  <c r="F268"/>
  <c r="F267" s="1"/>
  <c r="F266" s="1"/>
  <c r="E268"/>
  <c r="E267" s="1"/>
  <c r="E266" s="1"/>
  <c r="E249"/>
  <c r="E248" s="1"/>
  <c r="E247" s="1"/>
  <c r="E246" s="1"/>
  <c r="F230"/>
  <c r="F229" s="1"/>
  <c r="E230"/>
  <c r="E229" s="1"/>
  <c r="E219"/>
  <c r="E218" s="1"/>
  <c r="E217" s="1"/>
  <c r="E197"/>
  <c r="E196" s="1"/>
  <c r="E195" s="1"/>
  <c r="F187"/>
  <c r="E187"/>
  <c r="E182"/>
  <c r="E177"/>
  <c r="F172"/>
  <c r="F167"/>
  <c r="E167"/>
  <c r="E162"/>
  <c r="F151"/>
  <c r="E127"/>
  <c r="F118"/>
  <c r="F117" s="1"/>
  <c r="F116" s="1"/>
  <c r="E109"/>
  <c r="E108" s="1"/>
  <c r="F109"/>
  <c r="F108" s="1"/>
  <c r="F92"/>
  <c r="F91" s="1"/>
  <c r="F86" s="1"/>
  <c r="E92"/>
  <c r="E91" s="1"/>
  <c r="E86" s="1"/>
  <c r="F64"/>
  <c r="F63" s="1"/>
  <c r="F62" s="1"/>
  <c r="E64"/>
  <c r="E63" s="1"/>
  <c r="E62" s="1"/>
  <c r="E49"/>
  <c r="E48" s="1"/>
  <c r="E47" s="1"/>
  <c r="F34"/>
  <c r="E34"/>
  <c r="F27"/>
  <c r="E27"/>
  <c r="E12"/>
  <c r="E11" s="1"/>
  <c r="F12"/>
  <c r="F11" s="1"/>
  <c r="F451"/>
  <c r="F350"/>
  <c r="F337"/>
  <c r="F219"/>
  <c r="F218" s="1"/>
  <c r="F217" s="1"/>
  <c r="F182"/>
  <c r="F49"/>
  <c r="F48" s="1"/>
  <c r="F47" s="1"/>
  <c r="F475"/>
  <c r="F471" s="1"/>
  <c r="F470" s="1"/>
  <c r="F249"/>
  <c r="F248" s="1"/>
  <c r="F247" s="1"/>
  <c r="F246" s="1"/>
  <c r="F177"/>
  <c r="F162"/>
  <c r="F127"/>
  <c r="E388"/>
  <c r="E387" s="1"/>
  <c r="E368"/>
  <c r="E491"/>
  <c r="E287"/>
  <c r="E286" s="1"/>
  <c r="E285" s="1"/>
  <c r="E337"/>
  <c r="E513"/>
  <c r="E336" l="1"/>
  <c r="E335" s="1"/>
  <c r="E334" s="1"/>
  <c r="E150"/>
  <c r="E123" s="1"/>
  <c r="E85" s="1"/>
  <c r="F530"/>
  <c r="E530"/>
  <c r="F150"/>
  <c r="F123" s="1"/>
  <c r="F85" s="1"/>
  <c r="F400"/>
  <c r="F399" s="1"/>
  <c r="F398" s="1"/>
  <c r="F20"/>
  <c r="F19" s="1"/>
  <c r="E363"/>
  <c r="E362" s="1"/>
  <c r="E361" s="1"/>
  <c r="E400"/>
  <c r="E399" s="1"/>
  <c r="E398" s="1"/>
  <c r="E471"/>
  <c r="E470" s="1"/>
  <c r="G470" s="1"/>
  <c r="G514"/>
  <c r="F204"/>
  <c r="F461"/>
  <c r="F445" s="1"/>
  <c r="E204"/>
  <c r="F313"/>
  <c r="F312" s="1"/>
  <c r="F311" s="1"/>
  <c r="F363"/>
  <c r="F362" s="1"/>
  <c r="F361" s="1"/>
  <c r="E512"/>
  <c r="G513"/>
  <c r="G495"/>
  <c r="E486"/>
  <c r="E485" s="1"/>
  <c r="G491"/>
  <c r="G475"/>
  <c r="E464"/>
  <c r="G465"/>
  <c r="F423"/>
  <c r="F422" s="1"/>
  <c r="F421" s="1"/>
  <c r="E423"/>
  <c r="E422" s="1"/>
  <c r="E421" s="1"/>
  <c r="F336"/>
  <c r="F335" s="1"/>
  <c r="F334" s="1"/>
  <c r="E313"/>
  <c r="E312" s="1"/>
  <c r="E311" s="1"/>
  <c r="F239"/>
  <c r="E239"/>
  <c r="E20"/>
  <c r="E19" s="1"/>
  <c r="G471" l="1"/>
  <c r="F10"/>
  <c r="F310"/>
  <c r="E310"/>
  <c r="E511"/>
  <c r="G512"/>
  <c r="G486"/>
  <c r="E484"/>
  <c r="G484" s="1"/>
  <c r="G485"/>
  <c r="E463"/>
  <c r="G464"/>
  <c r="E10"/>
  <c r="F526" l="1"/>
  <c r="E510"/>
  <c r="G510" s="1"/>
  <c r="G511"/>
  <c r="E462"/>
  <c r="G463"/>
  <c r="G340" i="6"/>
  <c r="G337"/>
  <c r="G338"/>
  <c r="G333" s="1"/>
  <c r="G332" s="1"/>
  <c r="G331" s="1"/>
  <c r="G208"/>
  <c r="G459"/>
  <c r="G458"/>
  <c r="G503"/>
  <c r="G483"/>
  <c r="G472"/>
  <c r="G424"/>
  <c r="G401"/>
  <c r="F400"/>
  <c r="F399"/>
  <c r="G362"/>
  <c r="G566"/>
  <c r="G565"/>
  <c r="G564" s="1"/>
  <c r="G558"/>
  <c r="G557" s="1"/>
  <c r="G556" s="1"/>
  <c r="G553"/>
  <c r="G552"/>
  <c r="G550"/>
  <c r="G548"/>
  <c r="G546"/>
  <c r="G543"/>
  <c r="G542"/>
  <c r="G536"/>
  <c r="G535"/>
  <c r="G534"/>
  <c r="G531"/>
  <c r="G524"/>
  <c r="G523" s="1"/>
  <c r="G517"/>
  <c r="G515"/>
  <c r="G514"/>
  <c r="G508"/>
  <c r="G507" s="1"/>
  <c r="G506" s="1"/>
  <c r="G505" s="1"/>
  <c r="G501"/>
  <c r="G500" s="1"/>
  <c r="G498"/>
  <c r="G496"/>
  <c r="G494"/>
  <c r="G491"/>
  <c r="H492"/>
  <c r="H495"/>
  <c r="H497"/>
  <c r="H499"/>
  <c r="H502"/>
  <c r="H509"/>
  <c r="H516"/>
  <c r="H518"/>
  <c r="H525"/>
  <c r="H532"/>
  <c r="H537"/>
  <c r="H544"/>
  <c r="H547"/>
  <c r="H549"/>
  <c r="H551"/>
  <c r="H554"/>
  <c r="H559"/>
  <c r="H567"/>
  <c r="G489"/>
  <c r="G487"/>
  <c r="G481"/>
  <c r="G480" s="1"/>
  <c r="G479" s="1"/>
  <c r="G477"/>
  <c r="G476" s="1"/>
  <c r="G475" s="1"/>
  <c r="G470"/>
  <c r="G469"/>
  <c r="G467"/>
  <c r="G466"/>
  <c r="G463"/>
  <c r="G462" s="1"/>
  <c r="G456"/>
  <c r="G455" s="1"/>
  <c r="G454" s="1"/>
  <c r="G449"/>
  <c r="G448" s="1"/>
  <c r="G447" s="1"/>
  <c r="G445"/>
  <c r="G444" s="1"/>
  <c r="G442"/>
  <c r="G441" s="1"/>
  <c r="G438"/>
  <c r="G437"/>
  <c r="G435"/>
  <c r="G434" s="1"/>
  <c r="G432"/>
  <c r="G431" s="1"/>
  <c r="G429"/>
  <c r="G428"/>
  <c r="G422"/>
  <c r="G421" s="1"/>
  <c r="G419"/>
  <c r="G418" s="1"/>
  <c r="G416"/>
  <c r="G415"/>
  <c r="G413"/>
  <c r="G412" s="1"/>
  <c r="G409"/>
  <c r="G408"/>
  <c r="G406"/>
  <c r="G405" s="1"/>
  <c r="G397"/>
  <c r="G396"/>
  <c r="G395"/>
  <c r="G394" s="1"/>
  <c r="G392"/>
  <c r="G391" s="1"/>
  <c r="G390" s="1"/>
  <c r="G389" s="1"/>
  <c r="G387"/>
  <c r="G386" s="1"/>
  <c r="G384"/>
  <c r="G382"/>
  <c r="G380"/>
  <c r="G377"/>
  <c r="G376" s="1"/>
  <c r="G370"/>
  <c r="G369"/>
  <c r="G368" s="1"/>
  <c r="G367" s="1"/>
  <c r="G366" s="1"/>
  <c r="G365" s="1"/>
  <c r="G358"/>
  <c r="G357" s="1"/>
  <c r="G355"/>
  <c r="G354" s="1"/>
  <c r="G351"/>
  <c r="G350"/>
  <c r="G349"/>
  <c r="G344"/>
  <c r="G343" s="1"/>
  <c r="G335"/>
  <c r="G334" s="1"/>
  <c r="G324"/>
  <c r="G323" s="1"/>
  <c r="G322" s="1"/>
  <c r="G321" s="1"/>
  <c r="G311"/>
  <c r="G310"/>
  <c r="G307"/>
  <c r="G304"/>
  <c r="G303" s="1"/>
  <c r="G301"/>
  <c r="G300"/>
  <c r="G294"/>
  <c r="G293" s="1"/>
  <c r="G292" s="1"/>
  <c r="G291" s="1"/>
  <c r="G290" s="1"/>
  <c r="G289" s="1"/>
  <c r="G287"/>
  <c r="G286"/>
  <c r="G285"/>
  <c r="G284" s="1"/>
  <c r="G282"/>
  <c r="G281" s="1"/>
  <c r="G280" s="1"/>
  <c r="G278"/>
  <c r="G277" s="1"/>
  <c r="G276" s="1"/>
  <c r="G268"/>
  <c r="G267" s="1"/>
  <c r="G249"/>
  <c r="G248"/>
  <c r="G243"/>
  <c r="G242"/>
  <c r="G241"/>
  <c r="G239"/>
  <c r="G238" s="1"/>
  <c r="G236"/>
  <c r="G235"/>
  <c r="E461" i="7" l="1"/>
  <c r="E445" s="1"/>
  <c r="E526" s="1"/>
  <c r="G526" s="1"/>
  <c r="G462"/>
  <c r="G493" i="6"/>
  <c r="G465"/>
  <c r="G379"/>
  <c r="G375" s="1"/>
  <c r="G374" s="1"/>
  <c r="G373" s="1"/>
  <c r="G372" s="1"/>
  <c r="G486"/>
  <c r="G522"/>
  <c r="G353"/>
  <c r="G348" s="1"/>
  <c r="G563"/>
  <c r="G562" s="1"/>
  <c r="G561" s="1"/>
  <c r="G560" s="1"/>
  <c r="G545"/>
  <c r="G555"/>
  <c r="G541"/>
  <c r="G540" s="1"/>
  <c r="G533"/>
  <c r="G530"/>
  <c r="G513"/>
  <c r="G504"/>
  <c r="G485"/>
  <c r="G484" s="1"/>
  <c r="G474"/>
  <c r="G473" s="1"/>
  <c r="G440"/>
  <c r="G427"/>
  <c r="G411"/>
  <c r="G404"/>
  <c r="G403" s="1"/>
  <c r="G402" s="1"/>
  <c r="G275"/>
  <c r="G274" s="1"/>
  <c r="G273" s="1"/>
  <c r="G231"/>
  <c r="G229"/>
  <c r="G223"/>
  <c r="G216"/>
  <c r="G215" s="1"/>
  <c r="G214" s="1"/>
  <c r="G212"/>
  <c r="G211"/>
  <c r="G210" s="1"/>
  <c r="G203"/>
  <c r="G202" s="1"/>
  <c r="G200"/>
  <c r="G199" s="1"/>
  <c r="G194"/>
  <c r="G193" s="1"/>
  <c r="G188"/>
  <c r="G187" s="1"/>
  <c r="G185" s="1"/>
  <c r="G184" s="1"/>
  <c r="G181"/>
  <c r="G180"/>
  <c r="G178"/>
  <c r="G177" s="1"/>
  <c r="G172"/>
  <c r="G171"/>
  <c r="G169"/>
  <c r="G166" s="1"/>
  <c r="G167"/>
  <c r="G164"/>
  <c r="G162"/>
  <c r="G161" s="1"/>
  <c r="G159"/>
  <c r="G157"/>
  <c r="G156"/>
  <c r="G154"/>
  <c r="G152"/>
  <c r="G151"/>
  <c r="G149"/>
  <c r="G146" s="1"/>
  <c r="G147"/>
  <c r="G144"/>
  <c r="G142"/>
  <c r="G141" s="1"/>
  <c r="G139"/>
  <c r="G138"/>
  <c r="G136"/>
  <c r="G133" s="1"/>
  <c r="G134"/>
  <c r="H131"/>
  <c r="H132"/>
  <c r="G131"/>
  <c r="G130" s="1"/>
  <c r="F131"/>
  <c r="F130" s="1"/>
  <c r="H130" s="1"/>
  <c r="G126"/>
  <c r="G125" s="1"/>
  <c r="G123"/>
  <c r="G122" s="1"/>
  <c r="G116"/>
  <c r="G113"/>
  <c r="G112"/>
  <c r="G109"/>
  <c r="G107"/>
  <c r="G102"/>
  <c r="G101"/>
  <c r="G99"/>
  <c r="G98" s="1"/>
  <c r="G93"/>
  <c r="G92" s="1"/>
  <c r="G91" s="1"/>
  <c r="G89"/>
  <c r="G88"/>
  <c r="G87" s="1"/>
  <c r="G85"/>
  <c r="G83"/>
  <c r="G81"/>
  <c r="G77"/>
  <c r="G76" s="1"/>
  <c r="G75" s="1"/>
  <c r="G71"/>
  <c r="G70" s="1"/>
  <c r="G69" s="1"/>
  <c r="G68" s="1"/>
  <c r="G66"/>
  <c r="G65" s="1"/>
  <c r="G64" s="1"/>
  <c r="G63" s="1"/>
  <c r="G55"/>
  <c r="G53"/>
  <c r="G51"/>
  <c r="G46"/>
  <c r="G45" s="1"/>
  <c r="G39"/>
  <c r="G38" s="1"/>
  <c r="G37" s="1"/>
  <c r="G36" s="1"/>
  <c r="G35" s="1"/>
  <c r="G33"/>
  <c r="G32" s="1"/>
  <c r="G30"/>
  <c r="G29" s="1"/>
  <c r="G191" l="1"/>
  <c r="G190" s="1"/>
  <c r="G192"/>
  <c r="G176"/>
  <c r="G175" s="1"/>
  <c r="G174" s="1"/>
  <c r="G426"/>
  <c r="G425" s="1"/>
  <c r="G521"/>
  <c r="G539"/>
  <c r="G538" s="1"/>
  <c r="G529"/>
  <c r="G512"/>
  <c r="G209"/>
  <c r="G186"/>
  <c r="G50"/>
  <c r="G49" s="1"/>
  <c r="G48" s="1"/>
  <c r="G80"/>
  <c r="G79" s="1"/>
  <c r="G106"/>
  <c r="G105" s="1"/>
  <c r="G104" s="1"/>
  <c r="G97"/>
  <c r="G96" s="1"/>
  <c r="G44"/>
  <c r="G28"/>
  <c r="G27" s="1"/>
  <c r="G26" s="1"/>
  <c r="G25" s="1"/>
  <c r="G74"/>
  <c r="G23"/>
  <c r="G22" s="1"/>
  <c r="G21" s="1"/>
  <c r="G20" s="1"/>
  <c r="G19" s="1"/>
  <c r="G17"/>
  <c r="G13"/>
  <c r="G520" l="1"/>
  <c r="G528"/>
  <c r="G511"/>
  <c r="G43"/>
  <c r="G42" s="1"/>
  <c r="F566"/>
  <c r="F558"/>
  <c r="F553"/>
  <c r="H553" s="1"/>
  <c r="F550"/>
  <c r="H550" s="1"/>
  <c r="F548"/>
  <c r="H548" s="1"/>
  <c r="F546"/>
  <c r="H546" s="1"/>
  <c r="F543"/>
  <c r="F536"/>
  <c r="F531"/>
  <c r="F524"/>
  <c r="F517"/>
  <c r="H517" s="1"/>
  <c r="F515"/>
  <c r="H515" s="1"/>
  <c r="F508"/>
  <c r="F501"/>
  <c r="F498"/>
  <c r="H498" s="1"/>
  <c r="F496"/>
  <c r="H496" s="1"/>
  <c r="F494"/>
  <c r="F491"/>
  <c r="H491" s="1"/>
  <c r="F489"/>
  <c r="F487"/>
  <c r="F481"/>
  <c r="F480" s="1"/>
  <c r="F479" s="1"/>
  <c r="F477"/>
  <c r="F476" s="1"/>
  <c r="F475" s="1"/>
  <c r="F470"/>
  <c r="F469" s="1"/>
  <c r="F467"/>
  <c r="F466" s="1"/>
  <c r="F465" s="1"/>
  <c r="F463"/>
  <c r="F462" s="1"/>
  <c r="F460"/>
  <c r="F459" s="1"/>
  <c r="F456"/>
  <c r="F455" s="1"/>
  <c r="F454" s="1"/>
  <c r="F449"/>
  <c r="F448" s="1"/>
  <c r="F447" s="1"/>
  <c r="F445"/>
  <c r="F444" s="1"/>
  <c r="F442"/>
  <c r="F441" s="1"/>
  <c r="F438"/>
  <c r="F437" s="1"/>
  <c r="F435"/>
  <c r="F434" s="1"/>
  <c r="F432"/>
  <c r="F431" s="1"/>
  <c r="F429"/>
  <c r="F428" s="1"/>
  <c r="F422"/>
  <c r="F421" s="1"/>
  <c r="F419"/>
  <c r="F418" s="1"/>
  <c r="F416"/>
  <c r="F415" s="1"/>
  <c r="F413"/>
  <c r="F412" s="1"/>
  <c r="F409"/>
  <c r="F408" s="1"/>
  <c r="F406"/>
  <c r="F405" s="1"/>
  <c r="F397"/>
  <c r="F396"/>
  <c r="F395" s="1"/>
  <c r="F394" s="1"/>
  <c r="F392"/>
  <c r="F391" s="1"/>
  <c r="F390" s="1"/>
  <c r="F389" s="1"/>
  <c r="F387"/>
  <c r="F386" s="1"/>
  <c r="F384"/>
  <c r="F382"/>
  <c r="F380"/>
  <c r="F377"/>
  <c r="F376" s="1"/>
  <c r="F370"/>
  <c r="F369"/>
  <c r="F368" s="1"/>
  <c r="F363"/>
  <c r="F362"/>
  <c r="F361" s="1"/>
  <c r="F360" s="1"/>
  <c r="F358"/>
  <c r="F357"/>
  <c r="F355"/>
  <c r="F354" s="1"/>
  <c r="F351"/>
  <c r="F350" s="1"/>
  <c r="F349" s="1"/>
  <c r="F344"/>
  <c r="F343" s="1"/>
  <c r="F340"/>
  <c r="F338"/>
  <c r="F335"/>
  <c r="F334" s="1"/>
  <c r="F329"/>
  <c r="F328" s="1"/>
  <c r="F327" s="1"/>
  <c r="F326" s="1"/>
  <c r="F324"/>
  <c r="F323" s="1"/>
  <c r="F322" s="1"/>
  <c r="F321" s="1"/>
  <c r="F318"/>
  <c r="F317" s="1"/>
  <c r="F315"/>
  <c r="F314" s="1"/>
  <c r="F311"/>
  <c r="F310" s="1"/>
  <c r="F307"/>
  <c r="F306" s="1"/>
  <c r="F304"/>
  <c r="F303" s="1"/>
  <c r="F301"/>
  <c r="F300" s="1"/>
  <c r="F294"/>
  <c r="F293" s="1"/>
  <c r="F292" s="1"/>
  <c r="F291" s="1"/>
  <c r="F290" s="1"/>
  <c r="F289" s="1"/>
  <c r="F287"/>
  <c r="F286" s="1"/>
  <c r="F282"/>
  <c r="F281" s="1"/>
  <c r="F280" s="1"/>
  <c r="F278"/>
  <c r="F277" s="1"/>
  <c r="F276" s="1"/>
  <c r="F271"/>
  <c r="F270"/>
  <c r="F268"/>
  <c r="F267" s="1"/>
  <c r="F262"/>
  <c r="F261" s="1"/>
  <c r="F260" s="1"/>
  <c r="F258"/>
  <c r="F257" s="1"/>
  <c r="F255"/>
  <c r="F254" s="1"/>
  <c r="F252"/>
  <c r="F251" s="1"/>
  <c r="F249"/>
  <c r="F248" s="1"/>
  <c r="F243"/>
  <c r="F242" s="1"/>
  <c r="F241" s="1"/>
  <c r="F239"/>
  <c r="F238" s="1"/>
  <c r="F236"/>
  <c r="F235" s="1"/>
  <c r="F233"/>
  <c r="F231"/>
  <c r="F229"/>
  <c r="F223"/>
  <c r="F222" s="1"/>
  <c r="F221" s="1"/>
  <c r="F220" s="1"/>
  <c r="F219" s="1"/>
  <c r="F216"/>
  <c r="F215" s="1"/>
  <c r="F214" s="1"/>
  <c r="F212"/>
  <c r="F211" s="1"/>
  <c r="F210" s="1"/>
  <c r="F206"/>
  <c r="F205" s="1"/>
  <c r="F203"/>
  <c r="F202" s="1"/>
  <c r="F200"/>
  <c r="F199" s="1"/>
  <c r="F194"/>
  <c r="F193" s="1"/>
  <c r="F188"/>
  <c r="F187" s="1"/>
  <c r="F185" s="1"/>
  <c r="F184" s="1"/>
  <c r="F181"/>
  <c r="F180" s="1"/>
  <c r="F178"/>
  <c r="F177" s="1"/>
  <c r="F176" s="1"/>
  <c r="F175" s="1"/>
  <c r="F174" s="1"/>
  <c r="F172"/>
  <c r="F171" s="1"/>
  <c r="F169"/>
  <c r="F167"/>
  <c r="F164"/>
  <c r="F162"/>
  <c r="F159"/>
  <c r="F157"/>
  <c r="F154"/>
  <c r="F152"/>
  <c r="F149"/>
  <c r="F147"/>
  <c r="F144"/>
  <c r="F142"/>
  <c r="F139"/>
  <c r="F138" s="1"/>
  <c r="F136"/>
  <c r="F134"/>
  <c r="F126"/>
  <c r="F125" s="1"/>
  <c r="F123"/>
  <c r="F122" s="1"/>
  <c r="F120"/>
  <c r="F118"/>
  <c r="F116"/>
  <c r="F115" s="1"/>
  <c r="F113"/>
  <c r="F112" s="1"/>
  <c r="F109"/>
  <c r="F107"/>
  <c r="F102"/>
  <c r="F101" s="1"/>
  <c r="F99"/>
  <c r="F98" s="1"/>
  <c r="F93"/>
  <c r="F92" s="1"/>
  <c r="F91" s="1"/>
  <c r="F89"/>
  <c r="F88" s="1"/>
  <c r="F87" s="1"/>
  <c r="F85"/>
  <c r="F83"/>
  <c r="F81"/>
  <c r="F77"/>
  <c r="F76" s="1"/>
  <c r="F75" s="1"/>
  <c r="F71"/>
  <c r="F70" s="1"/>
  <c r="F69" s="1"/>
  <c r="F68" s="1"/>
  <c r="F66"/>
  <c r="F65" s="1"/>
  <c r="F64" s="1"/>
  <c r="F63" s="1"/>
  <c r="F61"/>
  <c r="F60" s="1"/>
  <c r="F58" s="1"/>
  <c r="F57" s="1"/>
  <c r="F55"/>
  <c r="F53"/>
  <c r="F51"/>
  <c r="F46"/>
  <c r="F45" s="1"/>
  <c r="F39"/>
  <c r="F38" s="1"/>
  <c r="F37" s="1"/>
  <c r="F36" s="1"/>
  <c r="F35" s="1"/>
  <c r="F33"/>
  <c r="F32" s="1"/>
  <c r="F30"/>
  <c r="F29" s="1"/>
  <c r="F23"/>
  <c r="F22" s="1"/>
  <c r="F21" s="1"/>
  <c r="F20" s="1"/>
  <c r="F19" s="1"/>
  <c r="F17"/>
  <c r="F15"/>
  <c r="F13"/>
  <c r="F228" l="1"/>
  <c r="F151"/>
  <c r="F146"/>
  <c r="F156"/>
  <c r="F166"/>
  <c r="F552"/>
  <c r="H552" s="1"/>
  <c r="F28"/>
  <c r="F27" s="1"/>
  <c r="F26" s="1"/>
  <c r="F367"/>
  <c r="H368"/>
  <c r="G519"/>
  <c r="F299"/>
  <c r="F523"/>
  <c r="H524"/>
  <c r="F565"/>
  <c r="H566"/>
  <c r="F557"/>
  <c r="H558"/>
  <c r="F542"/>
  <c r="H542" s="1"/>
  <c r="H543"/>
  <c r="F535"/>
  <c r="H536"/>
  <c r="F530"/>
  <c r="H531"/>
  <c r="G527"/>
  <c r="F507"/>
  <c r="H508"/>
  <c r="G510"/>
  <c r="F500"/>
  <c r="H500" s="1"/>
  <c r="H501"/>
  <c r="F493"/>
  <c r="H493" s="1"/>
  <c r="H494"/>
  <c r="F404"/>
  <c r="F337"/>
  <c r="F192"/>
  <c r="F191"/>
  <c r="F190" s="1"/>
  <c r="F161"/>
  <c r="F141"/>
  <c r="F440"/>
  <c r="F227"/>
  <c r="F226" s="1"/>
  <c r="F225" s="1"/>
  <c r="F309"/>
  <c r="F209"/>
  <c r="F208" s="1"/>
  <c r="F247"/>
  <c r="F246" s="1"/>
  <c r="F245" s="1"/>
  <c r="F106"/>
  <c r="F105" s="1"/>
  <c r="F104" s="1"/>
  <c r="F133"/>
  <c r="F486"/>
  <c r="F198"/>
  <c r="F197" s="1"/>
  <c r="F196" s="1"/>
  <c r="F275"/>
  <c r="F379"/>
  <c r="F375" s="1"/>
  <c r="F374" s="1"/>
  <c r="F373" s="1"/>
  <c r="F372" s="1"/>
  <c r="F458"/>
  <c r="F453" s="1"/>
  <c r="F452" s="1"/>
  <c r="F451" s="1"/>
  <c r="F285"/>
  <c r="F284" s="1"/>
  <c r="F474"/>
  <c r="F473" s="1"/>
  <c r="F472" s="1"/>
  <c r="F514"/>
  <c r="F545"/>
  <c r="F44"/>
  <c r="H45"/>
  <c r="F80"/>
  <c r="F79" s="1"/>
  <c r="F74"/>
  <c r="F50"/>
  <c r="F49" s="1"/>
  <c r="F48" s="1"/>
  <c r="F25"/>
  <c r="F12"/>
  <c r="F11" s="1"/>
  <c r="F10" s="1"/>
  <c r="F9" s="1"/>
  <c r="F333"/>
  <c r="F332" s="1"/>
  <c r="F331" s="1"/>
  <c r="F320" s="1"/>
  <c r="F97"/>
  <c r="F96" s="1"/>
  <c r="F266"/>
  <c r="F265" s="1"/>
  <c r="F264" s="1"/>
  <c r="F427"/>
  <c r="F59"/>
  <c r="F186"/>
  <c r="F353"/>
  <c r="F348" s="1"/>
  <c r="F347" s="1"/>
  <c r="F346" s="1"/>
  <c r="F411"/>
  <c r="F403" s="1"/>
  <c r="F402" s="1"/>
  <c r="F401" s="1"/>
  <c r="F183" l="1"/>
  <c r="F485"/>
  <c r="F484" s="1"/>
  <c r="F483" s="1"/>
  <c r="F298"/>
  <c r="F297" s="1"/>
  <c r="F296" s="1"/>
  <c r="F522"/>
  <c r="H523"/>
  <c r="F366"/>
  <c r="F365" s="1"/>
  <c r="H367"/>
  <c r="F564"/>
  <c r="H565"/>
  <c r="F556"/>
  <c r="H557"/>
  <c r="F541"/>
  <c r="H545"/>
  <c r="F540"/>
  <c r="H541"/>
  <c r="F534"/>
  <c r="H535"/>
  <c r="F529"/>
  <c r="H530"/>
  <c r="G526"/>
  <c r="F513"/>
  <c r="H514"/>
  <c r="F506"/>
  <c r="H507"/>
  <c r="F426"/>
  <c r="F425" s="1"/>
  <c r="F424" s="1"/>
  <c r="F218"/>
  <c r="F129"/>
  <c r="F111" s="1"/>
  <c r="F73" s="1"/>
  <c r="F8"/>
  <c r="F274"/>
  <c r="F273" s="1"/>
  <c r="F43"/>
  <c r="H43" s="1"/>
  <c r="H44"/>
  <c r="F521" l="1"/>
  <c r="H522"/>
  <c r="F563"/>
  <c r="H564"/>
  <c r="F555"/>
  <c r="H555" s="1"/>
  <c r="H556"/>
  <c r="F539"/>
  <c r="H540"/>
  <c r="F533"/>
  <c r="H533" s="1"/>
  <c r="H534"/>
  <c r="F528"/>
  <c r="H529"/>
  <c r="F512"/>
  <c r="H513"/>
  <c r="F505"/>
  <c r="H506"/>
  <c r="F42"/>
  <c r="F41" s="1"/>
  <c r="D9" i="13"/>
  <c r="E9"/>
  <c r="F9"/>
  <c r="D529"/>
  <c r="E529"/>
  <c r="F529"/>
  <c r="F520" i="6" l="1"/>
  <c r="H521"/>
  <c r="F562"/>
  <c r="H563"/>
  <c r="F538"/>
  <c r="H538" s="1"/>
  <c r="H539"/>
  <c r="F527"/>
  <c r="F526" s="1"/>
  <c r="H528"/>
  <c r="F511"/>
  <c r="H512"/>
  <c r="F504"/>
  <c r="H505"/>
  <c r="F519" l="1"/>
  <c r="H519" s="1"/>
  <c r="H520"/>
  <c r="F561"/>
  <c r="H562"/>
  <c r="H526"/>
  <c r="H527"/>
  <c r="F510"/>
  <c r="H510" s="1"/>
  <c r="H511"/>
  <c r="H504"/>
  <c r="F503" l="1"/>
  <c r="F560"/>
  <c r="H561"/>
  <c r="B18" i="10"/>
  <c r="C18"/>
  <c r="D16" i="9"/>
  <c r="H503" i="6" l="1"/>
  <c r="H560"/>
  <c r="F568"/>
  <c r="E15" i="8"/>
  <c r="D14"/>
  <c r="C14"/>
  <c r="E13"/>
  <c r="D12"/>
  <c r="C12"/>
  <c r="G460" i="7"/>
  <c r="G459"/>
  <c r="G457"/>
  <c r="G456"/>
  <c r="G451"/>
  <c r="G450"/>
  <c r="G449"/>
  <c r="G444"/>
  <c r="G443"/>
  <c r="G441"/>
  <c r="G440"/>
  <c r="G439"/>
  <c r="G438"/>
  <c r="G436"/>
  <c r="G435"/>
  <c r="G430"/>
  <c r="G429"/>
  <c r="G425"/>
  <c r="G424"/>
  <c r="G423"/>
  <c r="G422"/>
  <c r="G417"/>
  <c r="G416"/>
  <c r="G413"/>
  <c r="G411"/>
  <c r="G408"/>
  <c r="G407"/>
  <c r="G403"/>
  <c r="G402"/>
  <c r="G401"/>
  <c r="G397"/>
  <c r="G396"/>
  <c r="G395"/>
  <c r="G393"/>
  <c r="G392"/>
  <c r="G390"/>
  <c r="G389"/>
  <c r="G387"/>
  <c r="G386"/>
  <c r="G381"/>
  <c r="G380"/>
  <c r="G379"/>
  <c r="G378"/>
  <c r="G377"/>
  <c r="G376"/>
  <c r="G375"/>
  <c r="G374"/>
  <c r="G373"/>
  <c r="G372"/>
  <c r="G371"/>
  <c r="G369"/>
  <c r="G368"/>
  <c r="G367"/>
  <c r="G366"/>
  <c r="G365"/>
  <c r="G364"/>
  <c r="G360"/>
  <c r="G359"/>
  <c r="G357"/>
  <c r="G356"/>
  <c r="G355"/>
  <c r="G354"/>
  <c r="G353"/>
  <c r="G352"/>
  <c r="G351"/>
  <c r="G346"/>
  <c r="G345"/>
  <c r="G342"/>
  <c r="G341"/>
  <c r="G339"/>
  <c r="G338"/>
  <c r="G336"/>
  <c r="G335"/>
  <c r="G333"/>
  <c r="G330"/>
  <c r="G329"/>
  <c r="G324"/>
  <c r="G323"/>
  <c r="G321"/>
  <c r="G320"/>
  <c r="G318"/>
  <c r="G317"/>
  <c r="G315"/>
  <c r="G312"/>
  <c r="G311"/>
  <c r="G309"/>
  <c r="G308"/>
  <c r="G307"/>
  <c r="G306"/>
  <c r="G305"/>
  <c r="G303"/>
  <c r="G301"/>
  <c r="G297"/>
  <c r="G295"/>
  <c r="G294"/>
  <c r="G293"/>
  <c r="G291"/>
  <c r="G290"/>
  <c r="G288"/>
  <c r="G287"/>
  <c r="G285"/>
  <c r="G284"/>
  <c r="G283"/>
  <c r="G282"/>
  <c r="G281"/>
  <c r="G279"/>
  <c r="G278"/>
  <c r="G276"/>
  <c r="G275"/>
  <c r="G269"/>
  <c r="G268"/>
  <c r="G266"/>
  <c r="G265"/>
  <c r="G263"/>
  <c r="G262"/>
  <c r="G256"/>
  <c r="G253"/>
  <c r="G252"/>
  <c r="G251"/>
  <c r="G247"/>
  <c r="G246"/>
  <c r="G242"/>
  <c r="G241"/>
  <c r="G240"/>
  <c r="G237"/>
  <c r="G236"/>
  <c r="G235"/>
  <c r="G234"/>
  <c r="G233"/>
  <c r="G232"/>
  <c r="G231"/>
  <c r="G230"/>
  <c r="G228"/>
  <c r="G227"/>
  <c r="G225"/>
  <c r="G224"/>
  <c r="G223"/>
  <c r="G222"/>
  <c r="G220"/>
  <c r="G219"/>
  <c r="G218"/>
  <c r="G214"/>
  <c r="G213"/>
  <c r="G212"/>
  <c r="G207"/>
  <c r="G206"/>
  <c r="G203"/>
  <c r="G202"/>
  <c r="G201"/>
  <c r="G200"/>
  <c r="G199"/>
  <c r="G198"/>
  <c r="G194"/>
  <c r="G193"/>
  <c r="G192"/>
  <c r="G191"/>
  <c r="G190"/>
  <c r="G188"/>
  <c r="G187"/>
  <c r="G182"/>
  <c r="G181"/>
  <c r="G177"/>
  <c r="G176"/>
  <c r="G170"/>
  <c r="G169"/>
  <c r="G164"/>
  <c r="G163"/>
  <c r="G156"/>
  <c r="G155"/>
  <c r="G149"/>
  <c r="G148"/>
  <c r="G147"/>
  <c r="G146"/>
  <c r="G144"/>
  <c r="G143"/>
  <c r="G142"/>
  <c r="G141"/>
  <c r="G140"/>
  <c r="G139"/>
  <c r="G138"/>
  <c r="G137"/>
  <c r="G136"/>
  <c r="G135"/>
  <c r="G134"/>
  <c r="G133"/>
  <c r="G132"/>
  <c r="G131"/>
  <c r="G129"/>
  <c r="G128"/>
  <c r="G125"/>
  <c r="G124"/>
  <c r="G123"/>
  <c r="G122"/>
  <c r="G121"/>
  <c r="G119"/>
  <c r="G118"/>
  <c r="G116"/>
  <c r="G115"/>
  <c r="G114"/>
  <c r="G113"/>
  <c r="G112"/>
  <c r="G111"/>
  <c r="G110"/>
  <c r="G109"/>
  <c r="G107"/>
  <c r="G106"/>
  <c r="G105"/>
  <c r="G104"/>
  <c r="G103"/>
  <c r="G102"/>
  <c r="G99"/>
  <c r="G98"/>
  <c r="G97"/>
  <c r="G95"/>
  <c r="G94"/>
  <c r="G93"/>
  <c r="G92"/>
  <c r="G91"/>
  <c r="G90"/>
  <c r="G89"/>
  <c r="G86"/>
  <c r="G85"/>
  <c r="G84"/>
  <c r="G83"/>
  <c r="G82"/>
  <c r="G80"/>
  <c r="G77"/>
  <c r="G74"/>
  <c r="G73"/>
  <c r="G72"/>
  <c r="G68"/>
  <c r="G67"/>
  <c r="G66"/>
  <c r="G63"/>
  <c r="G62"/>
  <c r="G58"/>
  <c r="G55"/>
  <c r="G54"/>
  <c r="G53"/>
  <c r="G52"/>
  <c r="G51"/>
  <c r="G50"/>
  <c r="G49"/>
  <c r="G48"/>
  <c r="G47"/>
  <c r="G43"/>
  <c r="G42"/>
  <c r="G37"/>
  <c r="G36"/>
  <c r="G35"/>
  <c r="G34"/>
  <c r="G33"/>
  <c r="G30"/>
  <c r="G29"/>
  <c r="G27"/>
  <c r="G26"/>
  <c r="G25"/>
  <c r="G24"/>
  <c r="G23"/>
  <c r="G22"/>
  <c r="G21"/>
  <c r="G20"/>
  <c r="G19"/>
  <c r="G15"/>
  <c r="E14" i="8" l="1"/>
  <c r="E12"/>
  <c r="G14" i="7"/>
  <c r="C10" i="8"/>
  <c r="D11"/>
  <c r="D10" s="1"/>
  <c r="D9" s="1"/>
  <c r="G13" i="7"/>
  <c r="G41"/>
  <c r="G60"/>
  <c r="G59"/>
  <c r="G65"/>
  <c r="G64"/>
  <c r="G28"/>
  <c r="G57"/>
  <c r="G56"/>
  <c r="G61"/>
  <c r="G76"/>
  <c r="G81"/>
  <c r="G88"/>
  <c r="G197"/>
  <c r="G221"/>
  <c r="G79"/>
  <c r="G78"/>
  <c r="G267"/>
  <c r="G331"/>
  <c r="G337"/>
  <c r="G421"/>
  <c r="G96"/>
  <c r="G108"/>
  <c r="G120"/>
  <c r="G130"/>
  <c r="G189"/>
  <c r="G229"/>
  <c r="G385"/>
  <c r="G87"/>
  <c r="G117"/>
  <c r="G145"/>
  <c r="G226"/>
  <c r="G255"/>
  <c r="G313"/>
  <c r="G319"/>
  <c r="G391"/>
  <c r="G437"/>
  <c r="G455"/>
  <c r="G296"/>
  <c r="G302"/>
  <c r="G314"/>
  <c r="G332"/>
  <c r="G412"/>
  <c r="G264"/>
  <c r="G277"/>
  <c r="G292"/>
  <c r="G310"/>
  <c r="G322"/>
  <c r="G328"/>
  <c r="G340"/>
  <c r="G358"/>
  <c r="G370"/>
  <c r="G394"/>
  <c r="G442"/>
  <c r="G274"/>
  <c r="G286"/>
  <c r="G304"/>
  <c r="G316"/>
  <c r="G350"/>
  <c r="G388"/>
  <c r="G458"/>
  <c r="E10" i="8" l="1"/>
  <c r="C9"/>
  <c r="E9" s="1"/>
  <c r="E11"/>
  <c r="G434" i="7"/>
  <c r="G414"/>
  <c r="G362"/>
  <c r="G361"/>
  <c r="G260"/>
  <c r="G280"/>
  <c r="G162"/>
  <c r="G101"/>
  <c r="G100"/>
  <c r="G289"/>
  <c r="G175"/>
  <c r="G196"/>
  <c r="G40"/>
  <c r="G406"/>
  <c r="G454"/>
  <c r="G211"/>
  <c r="G428"/>
  <c r="G400"/>
  <c r="G344"/>
  <c r="G343"/>
  <c r="G448"/>
  <c r="G410"/>
  <c r="G409"/>
  <c r="G254"/>
  <c r="G180"/>
  <c r="G127"/>
  <c r="G126"/>
  <c r="G239"/>
  <c r="G205"/>
  <c r="G204"/>
  <c r="G415"/>
  <c r="G75"/>
  <c r="G18"/>
  <c r="G384"/>
  <c r="G186"/>
  <c r="G245"/>
  <c r="G154"/>
  <c r="G32"/>
  <c r="G31"/>
  <c r="G420"/>
  <c r="G334"/>
  <c r="G168"/>
  <c r="G363"/>
  <c r="G261"/>
  <c r="G46"/>
  <c r="G12"/>
  <c r="G167" l="1"/>
  <c r="G185"/>
  <c r="G327"/>
  <c r="G250"/>
  <c r="G349"/>
  <c r="G71"/>
  <c r="G453"/>
  <c r="G452"/>
  <c r="G39"/>
  <c r="G38"/>
  <c r="G273"/>
  <c r="G300"/>
  <c r="G45"/>
  <c r="G44"/>
  <c r="G419"/>
  <c r="G418"/>
  <c r="G153"/>
  <c r="G179"/>
  <c r="G178"/>
  <c r="G427"/>
  <c r="G426"/>
  <c r="G174"/>
  <c r="G17"/>
  <c r="G16"/>
  <c r="G433"/>
  <c r="G11"/>
  <c r="G244"/>
  <c r="G383"/>
  <c r="G382"/>
  <c r="G447"/>
  <c r="G399"/>
  <c r="G210"/>
  <c r="G405"/>
  <c r="G404"/>
  <c r="G195"/>
  <c r="G217"/>
  <c r="G158"/>
  <c r="G157"/>
  <c r="G259"/>
  <c r="G398" l="1"/>
  <c r="G10"/>
  <c r="G432"/>
  <c r="G431"/>
  <c r="G173"/>
  <c r="G299"/>
  <c r="G298"/>
  <c r="G249"/>
  <c r="G248"/>
  <c r="G184"/>
  <c r="G183"/>
  <c r="G258"/>
  <c r="G257"/>
  <c r="G216"/>
  <c r="G215"/>
  <c r="G209"/>
  <c r="G446"/>
  <c r="G445"/>
  <c r="G243"/>
  <c r="G238"/>
  <c r="G69"/>
  <c r="G152"/>
  <c r="G272"/>
  <c r="G348"/>
  <c r="G347"/>
  <c r="G326"/>
  <c r="G325"/>
  <c r="G166"/>
  <c r="G165"/>
  <c r="G70"/>
  <c r="G271" l="1"/>
  <c r="G270"/>
  <c r="G151"/>
  <c r="G208"/>
  <c r="G172"/>
  <c r="G171"/>
  <c r="G150" l="1"/>
  <c r="G461"/>
  <c r="H489" i="6" l="1"/>
  <c r="H488"/>
  <c r="H487"/>
  <c r="H486"/>
  <c r="H481"/>
  <c r="H480"/>
  <c r="H479"/>
  <c r="H475"/>
  <c r="H474"/>
  <c r="H473"/>
  <c r="H472"/>
  <c r="H471"/>
  <c r="H470"/>
  <c r="H469"/>
  <c r="H468"/>
  <c r="H467"/>
  <c r="H466"/>
  <c r="H463"/>
  <c r="H462"/>
  <c r="H461"/>
  <c r="G460"/>
  <c r="H460" s="1"/>
  <c r="H459"/>
  <c r="H454"/>
  <c r="H450"/>
  <c r="H449"/>
  <c r="H448"/>
  <c r="H446"/>
  <c r="H445"/>
  <c r="H440"/>
  <c r="H439"/>
  <c r="H437"/>
  <c r="H436"/>
  <c r="H434"/>
  <c r="H433"/>
  <c r="H431"/>
  <c r="H430"/>
  <c r="H428"/>
  <c r="H427"/>
  <c r="H422"/>
  <c r="H421"/>
  <c r="H419"/>
  <c r="H418"/>
  <c r="H416"/>
  <c r="H415"/>
  <c r="H413"/>
  <c r="H412"/>
  <c r="H410"/>
  <c r="H409"/>
  <c r="H407"/>
  <c r="H406"/>
  <c r="H404"/>
  <c r="H403"/>
  <c r="H401"/>
  <c r="H395"/>
  <c r="H394"/>
  <c r="H392"/>
  <c r="H391"/>
  <c r="H389"/>
  <c r="H388"/>
  <c r="H386"/>
  <c r="H385"/>
  <c r="H383"/>
  <c r="H382"/>
  <c r="H380"/>
  <c r="H379"/>
  <c r="H377"/>
  <c r="H376"/>
  <c r="H374"/>
  <c r="H373"/>
  <c r="H366"/>
  <c r="H365"/>
  <c r="H362"/>
  <c r="G361"/>
  <c r="H361" s="1"/>
  <c r="H356"/>
  <c r="H355"/>
  <c r="H351"/>
  <c r="H348"/>
  <c r="H345"/>
  <c r="H344"/>
  <c r="H343"/>
  <c r="H341"/>
  <c r="H340"/>
  <c r="H334"/>
  <c r="H324"/>
  <c r="H323"/>
  <c r="H322"/>
  <c r="H319"/>
  <c r="G318"/>
  <c r="H318" s="1"/>
  <c r="H313"/>
  <c r="H312"/>
  <c r="H311"/>
  <c r="H307"/>
  <c r="G306"/>
  <c r="G299" s="1"/>
  <c r="H303"/>
  <c r="H291"/>
  <c r="H290"/>
  <c r="H289"/>
  <c r="H287"/>
  <c r="H286"/>
  <c r="H284"/>
  <c r="H283"/>
  <c r="H281"/>
  <c r="H280"/>
  <c r="H275"/>
  <c r="H274"/>
  <c r="H269"/>
  <c r="H268"/>
  <c r="H263"/>
  <c r="G262"/>
  <c r="G261" s="1"/>
  <c r="H256"/>
  <c r="G255"/>
  <c r="H253"/>
  <c r="G252"/>
  <c r="H252" s="1"/>
  <c r="H242"/>
  <c r="H241"/>
  <c r="H237"/>
  <c r="H235"/>
  <c r="H234"/>
  <c r="G233"/>
  <c r="H231"/>
  <c r="H230"/>
  <c r="H224"/>
  <c r="H223"/>
  <c r="G222"/>
  <c r="H214"/>
  <c r="H213"/>
  <c r="H207"/>
  <c r="G206"/>
  <c r="H203"/>
  <c r="H202"/>
  <c r="H200"/>
  <c r="H194"/>
  <c r="H191"/>
  <c r="H188"/>
  <c r="H187"/>
  <c r="H186"/>
  <c r="H182"/>
  <c r="H177"/>
  <c r="H170"/>
  <c r="H169"/>
  <c r="H164"/>
  <c r="H163"/>
  <c r="H162"/>
  <c r="H158"/>
  <c r="H157"/>
  <c r="H156"/>
  <c r="H155"/>
  <c r="H154"/>
  <c r="H153"/>
  <c r="H152"/>
  <c r="H151"/>
  <c r="H149"/>
  <c r="H148"/>
  <c r="H147"/>
  <c r="H146"/>
  <c r="H143"/>
  <c r="H142"/>
  <c r="H141"/>
  <c r="H138"/>
  <c r="H134"/>
  <c r="H128"/>
  <c r="H125"/>
  <c r="H124"/>
  <c r="H123"/>
  <c r="H122"/>
  <c r="H121"/>
  <c r="G120"/>
  <c r="H120" s="1"/>
  <c r="H119"/>
  <c r="G118"/>
  <c r="H116"/>
  <c r="H114"/>
  <c r="H113"/>
  <c r="H112"/>
  <c r="H108"/>
  <c r="H107"/>
  <c r="H104"/>
  <c r="H103"/>
  <c r="H102"/>
  <c r="H101"/>
  <c r="H100"/>
  <c r="H99"/>
  <c r="H98"/>
  <c r="H95"/>
  <c r="H94"/>
  <c r="H93"/>
  <c r="H92"/>
  <c r="H91"/>
  <c r="H90"/>
  <c r="H87"/>
  <c r="H86"/>
  <c r="H85"/>
  <c r="H84"/>
  <c r="H78"/>
  <c r="H77"/>
  <c r="H72"/>
  <c r="H68"/>
  <c r="H67"/>
  <c r="H63"/>
  <c r="H62"/>
  <c r="G61"/>
  <c r="G60" s="1"/>
  <c r="H56"/>
  <c r="H55"/>
  <c r="H54"/>
  <c r="H53"/>
  <c r="H50"/>
  <c r="H49"/>
  <c r="H40"/>
  <c r="H39"/>
  <c r="H34"/>
  <c r="H27"/>
  <c r="H26"/>
  <c r="H24"/>
  <c r="H23"/>
  <c r="H18"/>
  <c r="H17"/>
  <c r="H16"/>
  <c r="G15"/>
  <c r="G12" s="1"/>
  <c r="G11" s="1"/>
  <c r="G10" s="1"/>
  <c r="G9" s="1"/>
  <c r="G8" s="1"/>
  <c r="H14"/>
  <c r="H13"/>
  <c r="H458" l="1"/>
  <c r="G453"/>
  <c r="G452" s="1"/>
  <c r="G451" s="1"/>
  <c r="G317"/>
  <c r="H317" s="1"/>
  <c r="H306"/>
  <c r="H261"/>
  <c r="G260"/>
  <c r="H255"/>
  <c r="G254"/>
  <c r="H233"/>
  <c r="G228"/>
  <c r="G221"/>
  <c r="G220" s="1"/>
  <c r="G129"/>
  <c r="H136"/>
  <c r="H167"/>
  <c r="H168"/>
  <c r="H305"/>
  <c r="H304"/>
  <c r="H178"/>
  <c r="H180"/>
  <c r="H485"/>
  <c r="H150"/>
  <c r="H201"/>
  <c r="H222"/>
  <c r="H236"/>
  <c r="H262"/>
  <c r="H273"/>
  <c r="H279"/>
  <c r="H364"/>
  <c r="H381"/>
  <c r="H384"/>
  <c r="H393"/>
  <c r="H411"/>
  <c r="H432"/>
  <c r="H137"/>
  <c r="H181"/>
  <c r="G115"/>
  <c r="H115"/>
  <c r="G59"/>
  <c r="G58"/>
  <c r="G57" s="1"/>
  <c r="H15"/>
  <c r="H22"/>
  <c r="H32"/>
  <c r="H82"/>
  <c r="H60"/>
  <c r="H71"/>
  <c r="H33"/>
  <c r="H61"/>
  <c r="H76"/>
  <c r="H83"/>
  <c r="H118"/>
  <c r="H117"/>
  <c r="H126"/>
  <c r="H127"/>
  <c r="H140"/>
  <c r="H145"/>
  <c r="H161"/>
  <c r="H179"/>
  <c r="H110"/>
  <c r="H133"/>
  <c r="H199"/>
  <c r="H88"/>
  <c r="H89"/>
  <c r="H96"/>
  <c r="H97"/>
  <c r="H189"/>
  <c r="H190"/>
  <c r="H176"/>
  <c r="H193"/>
  <c r="H206"/>
  <c r="G205"/>
  <c r="G198" s="1"/>
  <c r="G197" s="1"/>
  <c r="G196" s="1"/>
  <c r="H229"/>
  <c r="G251"/>
  <c r="H267"/>
  <c r="H282"/>
  <c r="H285"/>
  <c r="H302"/>
  <c r="H350"/>
  <c r="H349"/>
  <c r="H310"/>
  <c r="H232"/>
  <c r="H254"/>
  <c r="H288"/>
  <c r="H321"/>
  <c r="G360"/>
  <c r="G347" s="1"/>
  <c r="G346" s="1"/>
  <c r="H375"/>
  <c r="H402"/>
  <c r="H405"/>
  <c r="H414"/>
  <c r="H417"/>
  <c r="H426"/>
  <c r="H438"/>
  <c r="H444"/>
  <c r="H435"/>
  <c r="G363"/>
  <c r="H363" s="1"/>
  <c r="H378"/>
  <c r="H390"/>
  <c r="H408"/>
  <c r="H420"/>
  <c r="H429"/>
  <c r="H452" l="1"/>
  <c r="H453"/>
  <c r="H346"/>
  <c r="G400"/>
  <c r="H451"/>
  <c r="H347"/>
  <c r="H198"/>
  <c r="G227"/>
  <c r="H228"/>
  <c r="G219"/>
  <c r="H220"/>
  <c r="H221"/>
  <c r="H197"/>
  <c r="H57"/>
  <c r="H339"/>
  <c r="H212"/>
  <c r="H160"/>
  <c r="H159"/>
  <c r="H59"/>
  <c r="H58"/>
  <c r="H38"/>
  <c r="H81"/>
  <c r="H31"/>
  <c r="H484"/>
  <c r="H360"/>
  <c r="H240"/>
  <c r="H325"/>
  <c r="H308"/>
  <c r="H301"/>
  <c r="H66"/>
  <c r="H139"/>
  <c r="H25"/>
  <c r="H70"/>
  <c r="H69"/>
  <c r="H478"/>
  <c r="H465"/>
  <c r="H387"/>
  <c r="H354"/>
  <c r="H272"/>
  <c r="G271"/>
  <c r="H205"/>
  <c r="H204"/>
  <c r="H175"/>
  <c r="H174"/>
  <c r="H48"/>
  <c r="H144"/>
  <c r="H106"/>
  <c r="H105"/>
  <c r="H12"/>
  <c r="H457"/>
  <c r="H342"/>
  <c r="H260"/>
  <c r="H295"/>
  <c r="H251"/>
  <c r="H192"/>
  <c r="H75"/>
  <c r="H74"/>
  <c r="H52"/>
  <c r="H51"/>
  <c r="H447"/>
  <c r="H372"/>
  <c r="G399" l="1"/>
  <c r="H399" s="1"/>
  <c r="H400"/>
  <c r="G226"/>
  <c r="H227"/>
  <c r="H219"/>
  <c r="H165"/>
  <c r="H166"/>
  <c r="H259"/>
  <c r="G258"/>
  <c r="G270"/>
  <c r="G266" s="1"/>
  <c r="H271"/>
  <c r="H443"/>
  <c r="H294"/>
  <c r="H47"/>
  <c r="H477"/>
  <c r="H21"/>
  <c r="H239"/>
  <c r="H30"/>
  <c r="H37"/>
  <c r="H185"/>
  <c r="H330"/>
  <c r="G329"/>
  <c r="H217"/>
  <c r="H338"/>
  <c r="H371"/>
  <c r="H425"/>
  <c r="H211"/>
  <c r="H398"/>
  <c r="H135"/>
  <c r="H109"/>
  <c r="H353"/>
  <c r="H352"/>
  <c r="H464"/>
  <c r="H300"/>
  <c r="H316"/>
  <c r="G315"/>
  <c r="H278"/>
  <c r="H483"/>
  <c r="H482"/>
  <c r="H79"/>
  <c r="H80"/>
  <c r="H196"/>
  <c r="H195"/>
  <c r="H244"/>
  <c r="H243"/>
  <c r="H250"/>
  <c r="H11"/>
  <c r="H173"/>
  <c r="H359"/>
  <c r="H456"/>
  <c r="H65"/>
  <c r="H333" l="1"/>
  <c r="G265"/>
  <c r="H266"/>
  <c r="G225"/>
  <c r="H226"/>
  <c r="K270"/>
  <c r="H172"/>
  <c r="H216"/>
  <c r="H215"/>
  <c r="H184"/>
  <c r="H270"/>
  <c r="H358"/>
  <c r="H357"/>
  <c r="H277"/>
  <c r="H276"/>
  <c r="H397"/>
  <c r="H396"/>
  <c r="H424"/>
  <c r="H20"/>
  <c r="H442"/>
  <c r="H441"/>
  <c r="H258"/>
  <c r="G257"/>
  <c r="H64"/>
  <c r="L64"/>
  <c r="K64"/>
  <c r="H10"/>
  <c r="H299"/>
  <c r="H337"/>
  <c r="H329"/>
  <c r="G328"/>
  <c r="H29"/>
  <c r="H28"/>
  <c r="H46"/>
  <c r="H455"/>
  <c r="H249"/>
  <c r="H248"/>
  <c r="H315"/>
  <c r="G314"/>
  <c r="H210"/>
  <c r="H370"/>
  <c r="H35"/>
  <c r="H36"/>
  <c r="H238"/>
  <c r="H476"/>
  <c r="H293"/>
  <c r="H292"/>
  <c r="H328" l="1"/>
  <c r="G327"/>
  <c r="H332"/>
  <c r="H314"/>
  <c r="G309"/>
  <c r="G264"/>
  <c r="H264" s="1"/>
  <c r="H265"/>
  <c r="H257"/>
  <c r="G247"/>
  <c r="H225"/>
  <c r="H209"/>
  <c r="H423"/>
  <c r="K423"/>
  <c r="H336"/>
  <c r="H335"/>
  <c r="H369"/>
  <c r="H19"/>
  <c r="G326" l="1"/>
  <c r="H326" s="1"/>
  <c r="H327"/>
  <c r="H331"/>
  <c r="G298"/>
  <c r="H309"/>
  <c r="G246"/>
  <c r="H247"/>
  <c r="H208"/>
  <c r="G183"/>
  <c r="H171"/>
  <c r="K368"/>
  <c r="L270"/>
  <c r="H9"/>
  <c r="H183" l="1"/>
  <c r="G320"/>
  <c r="H320" s="1"/>
  <c r="G297"/>
  <c r="H298"/>
  <c r="G245"/>
  <c r="H246"/>
  <c r="G111"/>
  <c r="G73" s="1"/>
  <c r="H129"/>
  <c r="H490"/>
  <c r="H8"/>
  <c r="G41" l="1"/>
  <c r="G296"/>
  <c r="H296" s="1"/>
  <c r="H297"/>
  <c r="H245"/>
  <c r="G218"/>
  <c r="H218" s="1"/>
  <c r="H111"/>
  <c r="H73" l="1"/>
  <c r="H42" l="1"/>
  <c r="H41" l="1"/>
  <c r="G568"/>
  <c r="H568" s="1"/>
</calcChain>
</file>

<file path=xl/sharedStrings.xml><?xml version="1.0" encoding="utf-8"?>
<sst xmlns="http://schemas.openxmlformats.org/spreadsheetml/2006/main" count="8839" uniqueCount="1883">
  <si>
    <t>ОТЧЕТ ОБ ИСПОЛНЕНИИ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</si>
  <si>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</si>
  <si>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</si>
  <si>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</si>
  <si>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</si>
  <si>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</si>
  <si>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</si>
  <si>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</si>
  <si>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</si>
  <si>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</si>
  <si>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</si>
  <si>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</si>
  <si>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</si>
  <si>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</si>
  <si>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</si>
  <si>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</si>
  <si>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</si>
  <si>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</si>
  <si>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</si>
  <si>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</si>
  <si>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</si>
  <si>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</si>
  <si>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</si>
  <si>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</si>
  <si>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</si>
  <si>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</si>
  <si>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</si>
  <si>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</si>
  <si>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</si>
  <si>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</si>
  <si>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</si>
  <si>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</si>
  <si>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</si>
  <si>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</si>
  <si>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</si>
  <si>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</si>
  <si>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</si>
  <si>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</si>
  <si>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</si>
  <si>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</si>
  <si>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</si>
  <si>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</si>
  <si>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</si>
  <si>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</si>
  <si>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</si>
  <si>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</si>
  <si>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</si>
  <si>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</si>
  <si>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</si>
  <si>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</si>
  <si>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</si>
  <si>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</si>
  <si>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</si>
  <si>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</si>
  <si>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</si>
  <si>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</si>
  <si>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</si>
  <si>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</si>
  <si>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</si>
  <si>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</si>
  <si>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</si>
  <si>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</si>
  <si>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</si>
  <si>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</si>
  <si>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</si>
  <si>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</si>
  <si>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</si>
  <si>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</si>
  <si>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</si>
  <si>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НАЛОГИ НА СОВОКУПНЫЙ ДОХОД</t>
  </si>
  <si>
    <t>000 1 05 00000 00 0000 000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</si>
  <si>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</si>
  <si>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</si>
  <si>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</si>
  <si>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</si>
  <si>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</si>
  <si>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</si>
  <si>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</si>
  <si>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</si>
  <si>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</si>
  <si>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</si>
  <si>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</si>
  <si>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</si>
  <si>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</si>
  <si>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</si>
  <si>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</si>
  <si>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</si>
  <si>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</si>
  <si>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</si>
  <si>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</si>
  <si>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000 1 05 04000 02 0000 110</t>
  </si>
  <si>
    <t>000 1 05 04020 02 0000 110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</si>
  <si>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</si>
  <si>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</si>
  <si>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</si>
  <si>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</si>
  <si>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</si>
  <si>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</si>
  <si>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</si>
  <si>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</si>
  <si>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</si>
  <si>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</si>
  <si>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</si>
  <si>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</si>
  <si>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</si>
  <si>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</si>
  <si>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</si>
  <si>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</si>
  <si>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</si>
  <si>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</si>
  <si>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</si>
  <si>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952 1 11 05013 05 0000 120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</si>
  <si>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</si>
  <si>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</si>
  <si>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</si>
  <si>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952 1 11 05075 05 0000 120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</si>
  <si>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</si>
  <si>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</si>
  <si>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</si>
  <si>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</si>
  <si>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</si>
  <si>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952 1 11 09045 05 0000 120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</si>
  <si>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</si>
  <si>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</si>
  <si>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</si>
  <si>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</si>
  <si>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>000 1 12 01010 01 0000 120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</si>
  <si>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</si>
  <si>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</si>
  <si>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</si>
  <si>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000 1 12 01030 01 0000 120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</si>
  <si>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</si>
  <si>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</si>
  <si>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</si>
  <si>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</si>
  <si>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</si>
  <si>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</si>
  <si>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>048 1 12 01041 01 6000 120</t>
  </si>
  <si>
    <t xml:space="preserve">  Плата за размещение твердых коммунальных отходов</t>
  </si>
  <si>
    <t>000 1 12 01042 01 0000 120</t>
  </si>
  <si>
    <t xml:space="preserve">  Плата за размещение твредых коммунальных отходов</t>
  </si>
  <si>
    <t>048 1 12 01042 01 6000 120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</si>
  <si>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</si>
  <si>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</si>
  <si>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</si>
  <si>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</si>
  <si>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</si>
  <si>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</si>
  <si>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</si>
  <si>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952 1 13 02065 05 0000 130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</si>
  <si>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</si>
  <si>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</si>
  <si>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</si>
  <si>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</si>
  <si>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</si>
  <si>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</si>
  <si>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</si>
  <si>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952 1 14 02053 05 0000 440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</si>
  <si>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</si>
  <si>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</si>
  <si>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</si>
  <si>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</si>
  <si>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</si>
  <si>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952 1 14 06013 05 0000 430</t>
  </si>
  <si>
    <t xml:space="preserve">  ШТРАФЫ, САНКЦИИ, ВОЗМЕЩЕНИЕ УЩЕРБА</t>
  </si>
  <si>
    <t>000 1 16 00000 00 0000 000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</si>
  <si>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</si>
  <si>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</si>
  <si>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</si>
  <si>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</si>
  <si>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</si>
  <si>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952 1 17 01050 05 0000 180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</si>
  <si>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</si>
  <si>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</si>
  <si>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</si>
  <si>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</si>
  <si>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</si>
  <si>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</si>
  <si>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</si>
  <si>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</si>
  <si>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</si>
  <si>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951 2 02 15002 05 0000 150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</si>
  <si>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</si>
  <si>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</si>
  <si>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</si>
  <si>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</si>
  <si>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</si>
  <si>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952 2 02 29999 05 0000 150</t>
  </si>
  <si>
    <t>954 2 02 29999 05 0000 150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</si>
  <si>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</si>
  <si>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</si>
  <si>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</si>
  <si>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</si>
  <si>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</si>
  <si>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951 2 02 30024 05 0000 150</t>
  </si>
  <si>
    <t>952 2 02 30024 05 0000 150</t>
  </si>
  <si>
    <t>954 2 02 30024 05 0000 150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</si>
  <si>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</si>
  <si>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</si>
  <si>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</si>
  <si>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954 2 02 30029 05 0000 150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</si>
  <si>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</si>
  <si>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</si>
  <si>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</si>
  <si>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</si>
  <si>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</si>
  <si>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952 2 02 35120 05 0000 150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</si>
  <si>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</si>
  <si>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</si>
  <si>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</si>
  <si>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952 2 02 35930 05 0000 150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</si>
  <si>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</si>
  <si>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</si>
  <si>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</si>
  <si>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</si>
  <si>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</si>
  <si>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952 2 19 60010 05 0000 150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</si>
  <si>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</si>
  <si>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</si>
  <si>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</si>
  <si>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Финансовое управление Администрации Ханкайского муниципального района Приморского края</t>
  </si>
  <si>
    <t>200</t>
  </si>
  <si>
    <t>951 0000 00 0 00 00000 000</t>
  </si>
  <si>
    <t xml:space="preserve">  Руководство и управление в сфере установленных функций органов местного самоуправления Ханкайского муниципального района</t>
  </si>
  <si>
    <t>951 0106 99 0 99 10030 000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</si>
  <si>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</si>
  <si>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951 0106 99 0 99 10030 100</t>
  </si>
  <si>
    <t xml:space="preserve">  Расходы на выплаты персоналу государственных (муниципальных) органов</t>
  </si>
  <si>
    <t>951 0106 99 0 99 10030 120</t>
  </si>
  <si>
    <t>951 0106 99 0 99 10030 121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</si>
  <si>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</si>
  <si>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951 0106 99 0 99 10030 129</t>
  </si>
  <si>
    <t xml:space="preserve">  Закупка товаров, работ и услуг для обеспечения государственных (муниципальных) нужд</t>
  </si>
  <si>
    <t>951 0106 99 0 99 10030 200</t>
  </si>
  <si>
    <t xml:space="preserve">  Иные закупки товаров, работ и услуг для обеспечения государственных (муниципальных) нужд</t>
  </si>
  <si>
    <t>951 0106 99 0 99 10030 240</t>
  </si>
  <si>
    <t>951 0106 99 0 99 10030 244</t>
  </si>
  <si>
    <t xml:space="preserve">  Иные бюджетные ассигнования</t>
  </si>
  <si>
    <t>951 0106 99 0 99 10030 800</t>
  </si>
  <si>
    <t xml:space="preserve">  Уплата налогов, сборов и иных платежей</t>
  </si>
  <si>
    <t>951 0106 99 0 99 10030 850</t>
  </si>
  <si>
    <t xml:space="preserve">  Уплата налога на имущество организаций и земельного налога</t>
  </si>
  <si>
    <t xml:space="preserve">  Мероприятия по информационно-техническому сопровождению коммуникационного оборудования и программных продуктов</t>
  </si>
  <si>
    <t xml:space="preserve">  Межбюджетные трансферты</t>
  </si>
  <si>
    <t xml:space="preserve">  Дотация за счет средств бюджета Ханкайского муниципального района</t>
  </si>
  <si>
    <t xml:space="preserve">  Дотации</t>
  </si>
  <si>
    <t xml:space="preserve">  Администрация Ханкайского муниципального района Приморского края</t>
  </si>
  <si>
    <t>952 0000 00 0 00 00000 000</t>
  </si>
  <si>
    <t xml:space="preserve">  Глава Ханкайского  муниципального района</t>
  </si>
  <si>
    <t>952 0102 99 0 99 10010 000</t>
  </si>
  <si>
    <t>952 0102 99 0 99 10010 100</t>
  </si>
  <si>
    <t>952 0102 99 0 99 10010 120</t>
  </si>
  <si>
    <t>952 0102 99 0 99 10010 121</t>
  </si>
  <si>
    <t>952 0102 99 0 99 10010 129</t>
  </si>
  <si>
    <t>952 0104 99 0 99 10030 000</t>
  </si>
  <si>
    <t>952 0104 99 0 99 10030 100</t>
  </si>
  <si>
    <t>952 0104 99 0 99 10030 120</t>
  </si>
  <si>
    <t>952 0104 99 0 99 10030 121</t>
  </si>
  <si>
    <t xml:space="preserve">  Иные выплаты персоналу государственных (муниципальных) органов, за исключением фонда оплаты труда</t>
  </si>
  <si>
    <t>952 0104 99 0 99 10030 129</t>
  </si>
  <si>
    <t>952 0104 99 0 99 10030 200</t>
  </si>
  <si>
    <t>952 0104 99 0 99 10030 240</t>
  </si>
  <si>
    <t>952 0104 99 0 99 10030 244</t>
  </si>
  <si>
    <t xml:space="preserve">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</si>
  <si>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952 0105 99 1 99 51200 000</t>
  </si>
  <si>
    <t>952 0105 99 1 99 51200 200</t>
  </si>
  <si>
    <t>952 0105 99 1 99 51200 240</t>
  </si>
  <si>
    <t>952 0105 99 1 99 51200 244</t>
  </si>
  <si>
    <t xml:space="preserve">  Контрольный орган Администрации Ханкайского муниципального района</t>
  </si>
  <si>
    <t>952 0106 99 0 99 10100 000</t>
  </si>
  <si>
    <t>952 0106 99 0 99 10100 100</t>
  </si>
  <si>
    <t>952 0106 99 0 99 10100 120</t>
  </si>
  <si>
    <t>952 0106 99 0 99 10100 121</t>
  </si>
  <si>
    <t>952 0106 99 0 99 10100 129</t>
  </si>
  <si>
    <t xml:space="preserve">  Резервный фонд Администрации Ханкайского муниципального района</t>
  </si>
  <si>
    <t>952 0111 99 0 99 00010 000</t>
  </si>
  <si>
    <t>952 0111 99 0 99 00010 800</t>
  </si>
  <si>
    <t xml:space="preserve">  Резервные средства</t>
  </si>
  <si>
    <t>952 0111 99 0 99 00010 870</t>
  </si>
  <si>
    <t xml:space="preserve">  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</si>
  <si>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</si>
  <si>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</si>
  <si>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</si>
  <si>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Расходы на обеспечение деятельности (оказание услуг, выполнение работ) муниципальных учреждений</t>
  </si>
  <si>
    <t>952 0113 06 9 64 70010 000</t>
  </si>
  <si>
    <t>952 0113 06 9 64 70010 100</t>
  </si>
  <si>
    <t xml:space="preserve">  Расходы на выплаты персоналу казенных учреждений</t>
  </si>
  <si>
    <t>952 0113 06 9 64 70010 110</t>
  </si>
  <si>
    <t>952 0113 06 9 64 70010 111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</si>
  <si>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</si>
  <si>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952 0113 06 9 64 70010 119</t>
  </si>
  <si>
    <t>952 0113 06 9 64 70010 200</t>
  </si>
  <si>
    <t>952 0113 06 9 64 70010 240</t>
  </si>
  <si>
    <t>952 0113 06 9 64 70010 244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</si>
  <si>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</si>
  <si>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</si>
  <si>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</si>
  <si>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>952 0113 06 9 64 70010 800</t>
  </si>
  <si>
    <t>952 0113 06 9 64 70010 850</t>
  </si>
  <si>
    <t>952 0113 06 9 64 70010 851</t>
  </si>
  <si>
    <t>952 0113 06 9 64 70010 852</t>
  </si>
  <si>
    <t xml:space="preserve">  Уплата иных платежей</t>
  </si>
  <si>
    <t>952 0113 06 9 64 70010 853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</si>
  <si>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</si>
  <si>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автономным учреждениям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</si>
  <si>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</si>
  <si>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952 0113 99 0 99 10030 000</t>
  </si>
  <si>
    <t>952 0113 99 0 99 10030 100</t>
  </si>
  <si>
    <t>952 0113 99 0 99 10030 120</t>
  </si>
  <si>
    <t>952 0113 99 0 99 10030 121</t>
  </si>
  <si>
    <t>952 0113 99 0 99 10030 122</t>
  </si>
  <si>
    <t>952 0113 99 0 99 10030 129</t>
  </si>
  <si>
    <t>952 0113 99 0 99 10030 200</t>
  </si>
  <si>
    <t>952 0113 99 0 99 10030 240</t>
  </si>
  <si>
    <t>952 0113 99 0 99 10030 244</t>
  </si>
  <si>
    <t>952 0113 99 0 99 10030 300</t>
  </si>
  <si>
    <t>952 0113 99 0 99 10030 320</t>
  </si>
  <si>
    <t>952 0113 99 0 99 10030 321</t>
  </si>
  <si>
    <t xml:space="preserve">  Мероприятия, проводимые администрацией Ханкайского муниципального района</t>
  </si>
  <si>
    <t>952 0113 99 0 99 70100 000</t>
  </si>
  <si>
    <t>952 0113 99 0 99 70100 200</t>
  </si>
  <si>
    <t>952 0113 99 0 99 70100 240</t>
  </si>
  <si>
    <t>952 0113 99 0 99 70100 244</t>
  </si>
  <si>
    <t xml:space="preserve">  Расходы, направленные на возмещение материального ущерба и судебных издержек</t>
  </si>
  <si>
    <t>952 0113 99 0 99 90100 000</t>
  </si>
  <si>
    <t>952 0113 99 0 99 90100 800</t>
  </si>
  <si>
    <t xml:space="preserve">  Исполнение судебных актов</t>
  </si>
  <si>
    <t>952 0113 99 0 99 90100 830</t>
  </si>
  <si>
    <t>952 0113 99 0 99 90100 831</t>
  </si>
  <si>
    <t xml:space="preserve">  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</si>
  <si>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952 0113 99 1 99 59300 000</t>
  </si>
  <si>
    <t>952 0113 99 1 99 59300 100</t>
  </si>
  <si>
    <t>952 0113 99 1 99 59300 120</t>
  </si>
  <si>
    <t>952 0113 99 1 99 59300 121</t>
  </si>
  <si>
    <t>952 0113 99 1 99 59300 129</t>
  </si>
  <si>
    <t>952 0113 99 1 99 59300 200</t>
  </si>
  <si>
    <t>952 0113 99 1 99 59300 240</t>
  </si>
  <si>
    <t>952 0113 99 1 99 59300 244</t>
  </si>
  <si>
    <t xml:space="preserve">  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</si>
  <si>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952 0113 99 1 99 93010 000</t>
  </si>
  <si>
    <t>952 0113 99 1 99 93010 100</t>
  </si>
  <si>
    <t>952 0113 99 1 99 93010 120</t>
  </si>
  <si>
    <t>952 0113 99 1 99 93010 121</t>
  </si>
  <si>
    <t>952 0113 99 1 99 93010 129</t>
  </si>
  <si>
    <t>952 0113 99 1 99 93010 200</t>
  </si>
  <si>
    <t>952 0113 99 1 99 93010 240</t>
  </si>
  <si>
    <t>952 0113 99 1 99 93010 244</t>
  </si>
  <si>
    <t xml:space="preserve">  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</t>
  </si>
  <si>
    <t>952 0113 99 1 99 93030 000</t>
  </si>
  <si>
    <t>952 0113 99 1 99 93030 100</t>
  </si>
  <si>
    <t>952 0113 99 1 99 93030 120</t>
  </si>
  <si>
    <t>952 0113 99 1 99 93030 121</t>
  </si>
  <si>
    <t>952 0113 99 1 99 93030 129</t>
  </si>
  <si>
    <t>952 0113 99 1 99 93030 200</t>
  </si>
  <si>
    <t>952 0113 99 1 99 93030 240</t>
  </si>
  <si>
    <t>952 0113 99 1 99 93030 244</t>
  </si>
  <si>
    <t xml:space="preserve">  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</t>
  </si>
  <si>
    <t>952 0113 99 1 99 93100 000</t>
  </si>
  <si>
    <t>952 0113 99 1 99 93100 100</t>
  </si>
  <si>
    <t>952 0113 99 1 99 93100 120</t>
  </si>
  <si>
    <t>952 0113 99 1 99 93100 121</t>
  </si>
  <si>
    <t>952 0113 99 1 99 93100 129</t>
  </si>
  <si>
    <t>952 0113 99 1 99 93100 200</t>
  </si>
  <si>
    <t>952 0113 99 1 99 93100 240</t>
  </si>
  <si>
    <t>952 0113 99 1 99 93100 244</t>
  </si>
  <si>
    <t xml:space="preserve"> 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год.</t>
  </si>
  <si>
    <t>952 0113 99 1 99 М0820 000</t>
  </si>
  <si>
    <t>952 0113 99 1 99 М0820 100</t>
  </si>
  <si>
    <t>952 0113 99 1 99 М0820 120</t>
  </si>
  <si>
    <t>952 0113 99 1 99 М0820 121</t>
  </si>
  <si>
    <t>952 0113 99 1 99 М0820 129</t>
  </si>
  <si>
    <t xml:space="preserve">  Мероприятия по подготовке населения и организаций к действиям в чрезвычайной ситуации</t>
  </si>
  <si>
    <t>952 0309 99 0 99 20060 000</t>
  </si>
  <si>
    <t>952 0309 99 0 99 20060 200</t>
  </si>
  <si>
    <t>952 0309 99 0 99 20060 240</t>
  </si>
  <si>
    <t>952 0309 99 0 99 20060 244</t>
  </si>
  <si>
    <t xml:space="preserve">  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</si>
  <si>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952 0405 99 1 99 93040 000</t>
  </si>
  <si>
    <t>952 0405 99 1 99 93040 200</t>
  </si>
  <si>
    <t>952 0405 99 1 99 93040 240</t>
  </si>
  <si>
    <t xml:space="preserve">  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</si>
  <si>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 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</si>
  <si>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 xml:space="preserve">  Расходы по софинансированию на капитальный ремонт и ремонт автомобильных дорог общего пользования населенных пунктов</t>
  </si>
  <si>
    <t xml:space="preserve">  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</si>
  <si>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</si>
  <si>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Возмещение части затрат и (или) недополученных доходов юридическим лицам, предоставляющим услуги по водоснабжению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</si>
  <si>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</si>
  <si>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Субсидии муниципальным унитарным предприятиям на финансовое обеспечение затрат по капитальному ремонту</t>
  </si>
  <si>
    <t xml:space="preserve">  Межбюджетные трансферты, передаваемые бюджетам сельских поселений, на передачу части полномочий по содержанию мест захоронения</t>
  </si>
  <si>
    <t>952 0503 99 1 99 80020 000</t>
  </si>
  <si>
    <t>952 0503 99 1 99 80020 500</t>
  </si>
  <si>
    <t xml:space="preserve">  Иные межбюджетные трансферты</t>
  </si>
  <si>
    <t>952 0503 99 1 99 80020 540</t>
  </si>
  <si>
    <t xml:space="preserve">  Расходы на софинансирование по обеспечению граждан твердым топливом (дровами) за счет средств местного бюджета</t>
  </si>
  <si>
    <t xml:space="preserve">  Оборудование и содержание площадок временного хранения ТБО</t>
  </si>
  <si>
    <t xml:space="preserve">  Материально-техническое обеспечение мероприятия</t>
  </si>
  <si>
    <t xml:space="preserve">  Мероприятия в области охраны окружающей среды</t>
  </si>
  <si>
    <t>952 0605 03 9 33 40060 000</t>
  </si>
  <si>
    <t>952 0605 03 9 33 40060 200</t>
  </si>
  <si>
    <t>952 0605 03 9 33 40060 240</t>
  </si>
  <si>
    <t>952 0605 03 9 33 40060 244</t>
  </si>
  <si>
    <t xml:space="preserve">  Расходы на обеспечение деятельности (оказание услуг, выполнение работ) муниципальных учреждений дополнительного образования</t>
  </si>
  <si>
    <t>952 0703 02 9 22 70040 000</t>
  </si>
  <si>
    <t>952 0703 02 9 22 70040 600</t>
  </si>
  <si>
    <t xml:space="preserve">  Субсидии бюджетным учреждениям</t>
  </si>
  <si>
    <t>952 0703 02 9 22 70040 610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</si>
  <si>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</si>
  <si>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952 0703 02 9 22 70040 611</t>
  </si>
  <si>
    <t xml:space="preserve">  Расходы на обеспечение  деятельности (оказание услуг. выполнение работ) муниципальных бюджетных учреждений</t>
  </si>
  <si>
    <t>952 0801 02 9 21 70080 000</t>
  </si>
  <si>
    <t>952 0801 02 9 21 70080 600</t>
  </si>
  <si>
    <t>952 0801 02 9 21 70080 610</t>
  </si>
  <si>
    <t>952 0801 02 9 21 70080 611</t>
  </si>
  <si>
    <t xml:space="preserve">  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</si>
  <si>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952 0801 02 9 21 92540 000</t>
  </si>
  <si>
    <t>952 0801 02 9 21 92540 600</t>
  </si>
  <si>
    <t>952 0801 02 9 21 92540 610</t>
  </si>
  <si>
    <t xml:space="preserve">  Субсидии бюджетным учреждениям на иные цели</t>
  </si>
  <si>
    <t>952 0801 02 9 21 92540 612</t>
  </si>
  <si>
    <t xml:space="preserve">  Расходы на софинансирование на комплектование книжных фондов и обеспечение информационно-техническим оборудованием библиотек за счет средств местного бюджета</t>
  </si>
  <si>
    <t>952 0801 02 9 21 S2540 000</t>
  </si>
  <si>
    <t>952 0801 02 9 21 S2540 600</t>
  </si>
  <si>
    <t>952 0801 02 9 21 S2540 610</t>
  </si>
  <si>
    <t>952 0801 02 9 21 S2540 612</t>
  </si>
  <si>
    <t xml:space="preserve">  Организация и проведение культурных мероприятий</t>
  </si>
  <si>
    <t>952 0801 02 9 23 20080 000</t>
  </si>
  <si>
    <t>952 0801 02 9 23 20080 600</t>
  </si>
  <si>
    <t>952 0801 02 9 23 20080 610</t>
  </si>
  <si>
    <t>952 0801 02 9 23 20080 612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</si>
  <si>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</si>
  <si>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952 0801 02 9 23 20080 630</t>
  </si>
  <si>
    <t xml:space="preserve">  Субсидии (гранты в форме субсидий), не подлежащие казначейскому сопровождению</t>
  </si>
  <si>
    <t>952 0801 02 9 23 20080 633</t>
  </si>
  <si>
    <t xml:space="preserve">  Доплата к пенсиям муниципальных служащих</t>
  </si>
  <si>
    <t>952 1001 99 0 99 10060 000</t>
  </si>
  <si>
    <t>952 1001 99 0 99 10060 300</t>
  </si>
  <si>
    <t xml:space="preserve">  Публичные нормативные социальные выплаты гражданам</t>
  </si>
  <si>
    <t>952 1001 99 0 99 10060 310</t>
  </si>
  <si>
    <t>952 1001 99 0 99 10060 313</t>
  </si>
  <si>
    <t>952 1003 99 0 99 00010 000</t>
  </si>
  <si>
    <t>952 1003 99 0 99 00010 300</t>
  </si>
  <si>
    <t xml:space="preserve">  Иные выплаты населению</t>
  </si>
  <si>
    <t>952 1003 99 0 99 00010 360</t>
  </si>
  <si>
    <t>952 1004 99 1 99 М0820 000</t>
  </si>
  <si>
    <t>952 1004 99 1 99 М0820 400</t>
  </si>
  <si>
    <t>952 1004 99 1 99 М0820 410</t>
  </si>
  <si>
    <t>952 1004 99 1 99 М0820 412</t>
  </si>
  <si>
    <t xml:space="preserve">  Организация, проведение и участие в спортивных мероприятиях</t>
  </si>
  <si>
    <t>952 1102 04 9 41 20170 000</t>
  </si>
  <si>
    <t>952 1102 04 9 41 20170 200</t>
  </si>
  <si>
    <t>952 1102 04 9 41 20170 240</t>
  </si>
  <si>
    <t>952 1102 04 9 41 20170 244</t>
  </si>
  <si>
    <t xml:space="preserve">  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</si>
  <si>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952 1102 04 9 P5 92190 000</t>
  </si>
  <si>
    <t>952 1102 04 9 P5 92190 400</t>
  </si>
  <si>
    <t>952 1102 04 9 P5 92190 410</t>
  </si>
  <si>
    <t xml:space="preserve">  Бюджетные инвестиции в объекты капитального строительства государственной (муниципальной) собственности</t>
  </si>
  <si>
    <t>952 1102 04 9 P5 92190 414</t>
  </si>
  <si>
    <t xml:space="preserve">  Развитие спортивной инфраструктуры, находящейся в муниципальной собственности</t>
  </si>
  <si>
    <t>952 1102 04 9 P5 S2190 000</t>
  </si>
  <si>
    <t>952 1102 04 9 P5 S2190 400</t>
  </si>
  <si>
    <t>952 1102 04 9 P5 S2190 410</t>
  </si>
  <si>
    <t>952 1102 04 9 P5 S2190 414</t>
  </si>
  <si>
    <t xml:space="preserve">  Дума Ханкайского муниципального района Приморского</t>
  </si>
  <si>
    <t>953 0000 00 0 00 00000 000</t>
  </si>
  <si>
    <t xml:space="preserve">  Председатель Думы Ханкайского  муниципального района</t>
  </si>
  <si>
    <t>953 0103 99 0 99 10020 000</t>
  </si>
  <si>
    <t>953 0103 99 0 99 10020 100</t>
  </si>
  <si>
    <t>953 0103 99 0 99 10020 120</t>
  </si>
  <si>
    <t>953 0103 99 0 99 10020 121</t>
  </si>
  <si>
    <t>953 0103 99 0 99 10020 129</t>
  </si>
  <si>
    <t>953 0103 99 0 99 10030 000</t>
  </si>
  <si>
    <t>953 0103 99 0 99 10030 100</t>
  </si>
  <si>
    <t>953 0103 99 0 99 10030 120</t>
  </si>
  <si>
    <t>953 0103 99 0 99 10030 121</t>
  </si>
  <si>
    <t>953 0103 99 0 99 10030 129</t>
  </si>
  <si>
    <t>953 0103 99 0 99 10030 200</t>
  </si>
  <si>
    <t>953 0103 99 0 99 10030 240</t>
  </si>
  <si>
    <t>953 0103 99 0 99 10030 244</t>
  </si>
  <si>
    <t>953 0103 99 0 99 10030 800</t>
  </si>
  <si>
    <t>953 0103 99 0 99 10030 850</t>
  </si>
  <si>
    <t>953 0103 99 0 99 10030 852</t>
  </si>
  <si>
    <t xml:space="preserve">  Депутаты Думы Ханкайского муниципального района</t>
  </si>
  <si>
    <t>953 0103 99 0 99 10040 000</t>
  </si>
  <si>
    <t>953 0103 99 0 99 10040 100</t>
  </si>
  <si>
    <t>953 0103 99 0 99 10040 120</t>
  </si>
  <si>
    <t xml:space="preserve">  Руководитель контрольно-счетной палаты</t>
  </si>
  <si>
    <t>953 0106 99 0 99 10050 000</t>
  </si>
  <si>
    <t>953 0106 99 0 99 10050 100</t>
  </si>
  <si>
    <t>953 0106 99 0 99 10050 120</t>
  </si>
  <si>
    <t>953 0106 99 0 99 10050 121</t>
  </si>
  <si>
    <t>953 0106 99 0 99 10050 129</t>
  </si>
  <si>
    <t xml:space="preserve">  Мероприятия, проводимые Думой Ханкайского муниципального района</t>
  </si>
  <si>
    <t>953 0113 99 0 99 70200 000</t>
  </si>
  <si>
    <t>953 0113 99 0 99 70200 200</t>
  </si>
  <si>
    <t>953 0113 99 0 99 70200 240</t>
  </si>
  <si>
    <t>953 0113 99 0 99 70200 244</t>
  </si>
  <si>
    <t xml:space="preserve">  Управление народного образования Администрации Ханкайского муниципального района</t>
  </si>
  <si>
    <t>954 0000 00 0 00 00000 000</t>
  </si>
  <si>
    <t xml:space="preserve">  Расходы на обеспечение деятельности (оказание услуг, выполнение работ) муниципальных учреждений по дошкольному воспитанию</t>
  </si>
  <si>
    <t>954 0701 01 1 11 70020 000</t>
  </si>
  <si>
    <t>954 0701 01 1 11 70020 600</t>
  </si>
  <si>
    <t>954 0701 01 1 11 70020 610</t>
  </si>
  <si>
    <t>954 0701 01 1 11 70020 611</t>
  </si>
  <si>
    <t xml:space="preserve">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</si>
  <si>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954 0701 01 1 11 93070 000</t>
  </si>
  <si>
    <t>954 0701 01 1 11 93070 600</t>
  </si>
  <si>
    <t>954 0701 01 1 11 93070 610</t>
  </si>
  <si>
    <t>954 0701 01 1 11 93070 611</t>
  </si>
  <si>
    <t xml:space="preserve">  Мероприятия по профилактике терроризма и экстремизма</t>
  </si>
  <si>
    <t>954 0701 01 1 12 20040 000</t>
  </si>
  <si>
    <t>954 0701 01 1 12 20040 600</t>
  </si>
  <si>
    <t>954 0701 01 1 12 20040 610</t>
  </si>
  <si>
    <t>954 0701 01 1 12 20040 612</t>
  </si>
  <si>
    <t xml:space="preserve">  Обеспечение беспрепятственного доступа инвалидов к объектам социальной инфраструктуры</t>
  </si>
  <si>
    <t xml:space="preserve">  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</t>
  </si>
  <si>
    <t>954 0701 01 1 12 S2010 000</t>
  </si>
  <si>
    <t>954 0701 01 1 12 S2010 400</t>
  </si>
  <si>
    <t>954 0701 01 1 12 S2010 410</t>
  </si>
  <si>
    <t>954 0701 01 1 12 S2010 414</t>
  </si>
  <si>
    <t xml:space="preserve">  Расходы на обеспечение деятельности (оказание услуг, выполнение работ) муниципальных общеобразовательных учреждений</t>
  </si>
  <si>
    <t>954 0702 01 2 11 70030 000</t>
  </si>
  <si>
    <t>954 0702 01 2 11 70030 600</t>
  </si>
  <si>
    <t>954 0702 01 2 11 70030 610</t>
  </si>
  <si>
    <t>954 0702 01 2 11 70030 611</t>
  </si>
  <si>
    <t xml:space="preserve">  Субвенции на реализацию дошкольного, общего и дополнительного образования в муниципальных общеобразовательных учреждениях по основным программам</t>
  </si>
  <si>
    <t>954 0702 01 2 11 93060 000</t>
  </si>
  <si>
    <t>954 0702 01 2 11 93060 600</t>
  </si>
  <si>
    <t>954 0702 01 2 11 93060 610</t>
  </si>
  <si>
    <t>954 0702 01 2 11 93060 611</t>
  </si>
  <si>
    <t>954 0702 01 2 12 20040 000</t>
  </si>
  <si>
    <t>954 0702 01 2 12 20040 600</t>
  </si>
  <si>
    <t>954 0702 01 2 12 20040 610</t>
  </si>
  <si>
    <t>954 0702 01 2 12 20040 612</t>
  </si>
  <si>
    <t xml:space="preserve">  Мероприятия по пожарной безопасности</t>
  </si>
  <si>
    <t>954 0702 01 2 12 20400 000</t>
  </si>
  <si>
    <t>954 0702 01 2 12 20400 600</t>
  </si>
  <si>
    <t>954 0702 01 2 12 20400 610</t>
  </si>
  <si>
    <t>954 0702 01 2 12 20400 612</t>
  </si>
  <si>
    <t xml:space="preserve"> 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</si>
  <si>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954 0702 01 2 14 93150 000</t>
  </si>
  <si>
    <t>954 0702 01 2 14 93150 600</t>
  </si>
  <si>
    <t>954 0702 01 2 14 93150 610</t>
  </si>
  <si>
    <t>954 0702 01 2 14 93150 612</t>
  </si>
  <si>
    <t xml:space="preserve">  Расходы на обеспечение деятельности (оказание услуг, выполнение работ) муниципальных учреждений дополнительного образования детей</t>
  </si>
  <si>
    <t>954 0703 01 3 11 70040 000</t>
  </si>
  <si>
    <t>954 0703 01 3 11 70040 600</t>
  </si>
  <si>
    <t>954 0703 01 3 11 70040 610</t>
  </si>
  <si>
    <t>954 0703 01 3 11 70040 611</t>
  </si>
  <si>
    <t>954 0703 01 3 12 20040 000</t>
  </si>
  <si>
    <t>954 0703 01 3 12 20040 600</t>
  </si>
  <si>
    <t>954 0703 01 3 12 20040 610</t>
  </si>
  <si>
    <t>954 0703 01 3 12 20040 612</t>
  </si>
  <si>
    <t xml:space="preserve">  Программно-техническое обслуживание сети интернет</t>
  </si>
  <si>
    <t>954 0703 01 3 12 20500 000</t>
  </si>
  <si>
    <t>954 0703 01 3 12 20500 600</t>
  </si>
  <si>
    <t>954 0703 01 3 12 20500 610</t>
  </si>
  <si>
    <t>954 0703 01 3 12 20500 612</t>
  </si>
  <si>
    <t xml:space="preserve">  Мероприятия по профилактике правонарушений и борьбе с преступностью</t>
  </si>
  <si>
    <t>954 0707 01 2 12 20050 000</t>
  </si>
  <si>
    <t>954 0707 01 2 12 20050 200</t>
  </si>
  <si>
    <t>954 0707 01 2 12 20050 240</t>
  </si>
  <si>
    <t>954 0707 01 2 12 20050 244</t>
  </si>
  <si>
    <t xml:space="preserve">  Проведение мероприятий для детей и молодёжи</t>
  </si>
  <si>
    <t>954 0707 01 9 12 20160 000</t>
  </si>
  <si>
    <t>954 0707 01 9 12 20160 200</t>
  </si>
  <si>
    <t>954 0707 01 9 12 20160 240</t>
  </si>
  <si>
    <t>954 0707 01 9 12 20160 244</t>
  </si>
  <si>
    <t>954 0709 01 9 11 10030 000</t>
  </si>
  <si>
    <t>954 0709 01 9 11 10030 100</t>
  </si>
  <si>
    <t>954 0709 01 9 11 10030 120</t>
  </si>
  <si>
    <t>954 0709 01 9 11 10030 121</t>
  </si>
  <si>
    <t>954 0709 01 9 11 10030 129</t>
  </si>
  <si>
    <t>954 0709 01 9 11 10030 200</t>
  </si>
  <si>
    <t>954 0709 01 9 11 10030 240</t>
  </si>
  <si>
    <t>954 0709 01 9 11 10030 244</t>
  </si>
  <si>
    <t>954 0709 01 9 11 10030 800</t>
  </si>
  <si>
    <t>954 0709 01 9 11 10030 850</t>
  </si>
  <si>
    <t>954 0709 01 9 11 10030 851</t>
  </si>
  <si>
    <t>954 0709 01 9 11 70010 000</t>
  </si>
  <si>
    <t>954 0709 01 9 11 70010 100</t>
  </si>
  <si>
    <t>954 0709 01 9 11 70010 110</t>
  </si>
  <si>
    <t>954 0709 01 9 11 70010 111</t>
  </si>
  <si>
    <t>954 0709 01 9 11 70010 112</t>
  </si>
  <si>
    <t>954 0709 01 9 11 70010 119</t>
  </si>
  <si>
    <t>954 0709 01 9 11 70010 200</t>
  </si>
  <si>
    <t>954 0709 01 9 11 70010 240</t>
  </si>
  <si>
    <t>954 0709 01 9 11 70010 244</t>
  </si>
  <si>
    <t>954 0709 01 9 11 70010 800</t>
  </si>
  <si>
    <t>954 0709 01 9 11 70010 850</t>
  </si>
  <si>
    <t>954 0709 01 9 11 70010 851</t>
  </si>
  <si>
    <t>954 0709 01 9 11 70010 852</t>
  </si>
  <si>
    <t xml:space="preserve">  Расходы на обеспечение деятельности (оказание услуг, выполнение работ) муниципальных автономных учреждений</t>
  </si>
  <si>
    <t>954 0709 01 9 11 70070 000</t>
  </si>
  <si>
    <t>954 0709 01 9 11 70070 600</t>
  </si>
  <si>
    <t>954 0709 01 9 11 70070 620</t>
  </si>
  <si>
    <t>954 0709 01 9 11 70070 621</t>
  </si>
  <si>
    <t xml:space="preserve"> 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</si>
  <si>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 xml:space="preserve">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</si>
  <si>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954 1004 01 1 13 93090 000</t>
  </si>
  <si>
    <t>954 1004 01 1 13 93090 200</t>
  </si>
  <si>
    <t>954 1004 01 1 13 93090 240</t>
  </si>
  <si>
    <t>954 1004 01 1 13 93090 244</t>
  </si>
  <si>
    <t>954 1004 01 1 13 93090 300</t>
  </si>
  <si>
    <t>954 1004 01 1 13 93090 320</t>
  </si>
  <si>
    <t>954 1004 01 1 13 93090 321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</si>
  <si>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</si>
  <si>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</si>
  <si>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</si>
  <si>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</si>
  <si>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</si>
  <si>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</si>
  <si>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источники внешнего финансирования бюджета</t>
  </si>
  <si>
    <t xml:space="preserve">  Изменение остатков средств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</si>
  <si>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</si>
  <si>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</si>
  <si>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</si>
  <si>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</si>
  <si>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</si>
  <si>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951 01 05 02 00 00 0000 500</t>
  </si>
  <si>
    <t xml:space="preserve">  Увеличение прочих остатков денежных средств бюджетов</t>
  </si>
  <si>
    <t>951 01 05 02 01 00 0000 510</t>
  </si>
  <si>
    <t xml:space="preserve">  Увеличение прочих остатков денежных средств бюджетов муниципальных районов</t>
  </si>
  <si>
    <t>951 01 05 02 01 05 0000 510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</si>
  <si>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</si>
  <si>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</si>
  <si>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</si>
  <si>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951 01 05 02 00 00 0000 600</t>
  </si>
  <si>
    <t xml:space="preserve">  Уменьшение прочих остатков денежных средств бюджетов</t>
  </si>
  <si>
    <t>951 01 05 02 01 00 0000 610</t>
  </si>
  <si>
    <t xml:space="preserve">  Уменьшение прочих остатков денежных средств бюджетов муниципальных районов</t>
  </si>
  <si>
    <t>951 01 05 02 01 05 0000 610</t>
  </si>
  <si>
    <t>(подпись)</t>
  </si>
  <si>
    <t>(расшифровка подписи)</t>
  </si>
  <si>
    <t>Главный бухгалтер</t>
  </si>
  <si>
    <t/>
  </si>
  <si>
    <t>централизованной бухгалтерии</t>
  </si>
  <si>
    <t>Приложение 1</t>
  </si>
  <si>
    <t>(рублей)</t>
  </si>
  <si>
    <t>Приложение 2</t>
  </si>
  <si>
    <t>Показатели доходов бюджета Ханкайского муниципального района</t>
  </si>
  <si>
    <t>Наименование показателя</t>
  </si>
  <si>
    <t>% исполнения</t>
  </si>
  <si>
    <t>Приложение 3</t>
  </si>
  <si>
    <t>(тыс.руб.)</t>
  </si>
  <si>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</si>
  <si>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</si>
  <si>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</si>
  <si>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</si>
  <si>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</si>
  <si>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</si>
  <si>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</si>
  <si>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</si>
  <si>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</si>
  <si>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</si>
  <si>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</si>
  <si>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</si>
  <si>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</si>
  <si>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</si>
  <si>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направления деятельности органов местного самоуправления</t>
  </si>
  <si>
    <t>9900000000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</si>
  <si>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</si>
  <si>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9909910030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</si>
  <si>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</si>
  <si>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</si>
  <si>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</si>
  <si>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</si>
  <si>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</si>
  <si>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</si>
  <si>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</si>
  <si>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</si>
  <si>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</si>
  <si>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</si>
  <si>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</si>
  <si>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</si>
  <si>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</si>
  <si>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0600000000</t>
  </si>
  <si>
    <t>Мероприятия по информационно-техническому сопровождению коммуникационного оборудования и программных продуктов</t>
  </si>
  <si>
    <t>Финансовое обеспечение переданных полномочий</t>
  </si>
  <si>
    <t>9910000000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</si>
  <si>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</si>
  <si>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</si>
  <si>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</si>
  <si>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</si>
  <si>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</si>
  <si>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</si>
  <si>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</si>
  <si>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</si>
  <si>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</si>
  <si>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</si>
  <si>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</si>
  <si>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</si>
  <si>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</si>
  <si>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9909910010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</si>
  <si>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</si>
  <si>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</si>
  <si>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</si>
  <si>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</si>
  <si>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9919951200</t>
  </si>
  <si>
    <t>Контрольный орган Администрации Ханкайского муниципального района</t>
  </si>
  <si>
    <t>9909910100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</si>
  <si>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</si>
  <si>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</si>
  <si>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</si>
  <si>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</si>
  <si>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</si>
  <si>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</si>
  <si>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</si>
  <si>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</si>
  <si>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</si>
  <si>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</si>
  <si>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</si>
  <si>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</si>
  <si>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</si>
  <si>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</si>
  <si>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</si>
  <si>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</si>
  <si>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</si>
  <si>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</si>
  <si>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</si>
  <si>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0800000000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</si>
  <si>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</si>
  <si>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</si>
  <si>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</si>
  <si>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</si>
  <si>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Мероприятия, проводимые Администрацией Ханкайского муниципального района</t>
  </si>
  <si>
    <t>9909970100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</si>
  <si>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</si>
  <si>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</si>
  <si>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</si>
  <si>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</si>
  <si>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>99199М0820</t>
  </si>
  <si>
    <t>9919959300</t>
  </si>
  <si>
    <t>9919993010</t>
  </si>
  <si>
    <t>9919993030</t>
  </si>
  <si>
    <t>9919993100</t>
  </si>
  <si>
    <t>НЕПРОГРАММНЫЕ РАСХОДЫ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</si>
  <si>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</si>
  <si>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</si>
  <si>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</si>
  <si>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</si>
  <si>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</si>
  <si>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9909920060</t>
  </si>
  <si>
    <t>НАЦИОНАЛЬНАЯ ЭКОНОМИКА</t>
  </si>
  <si>
    <t>0400</t>
  </si>
  <si>
    <t>Сельское хозяйство и рыболовство</t>
  </si>
  <si>
    <t>0405</t>
  </si>
  <si>
    <t>9919993040</t>
  </si>
  <si>
    <t>Транспорт</t>
  </si>
  <si>
    <t>0408</t>
  </si>
  <si>
    <t>Дорожное хозяйство (дорожные фонды)</t>
  </si>
  <si>
    <t>0409</t>
  </si>
  <si>
    <t>0700000000</t>
  </si>
  <si>
    <t>Расходы по софинансированию на капитальный ремонт и ремонт автомобильных дорог общего пользования населенных пунктов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</si>
  <si>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</si>
  <si>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</si>
  <si>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</si>
  <si>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</si>
  <si>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</si>
  <si>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</si>
  <si>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</si>
  <si>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</si>
  <si>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</si>
  <si>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</si>
  <si>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</si>
  <si>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Возмещение части затрат и (или) недополученных доходов юридическим лицам, предоставляющим услуги по водоснабжению</t>
  </si>
  <si>
    <t>Субсидии муниципальным унитарным предприятиям на финансовое обеспечение затрат по капитальному ремонту</t>
  </si>
  <si>
    <t>Благоустройство</t>
  </si>
  <si>
    <t>0503</t>
  </si>
  <si>
    <t>Расходы по организации ритуальных услуг и содержания мест захоронения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</si>
  <si>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</si>
  <si>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9919980020</t>
  </si>
  <si>
    <t>Иные межбюджетные трансферты</t>
  </si>
  <si>
    <t>540</t>
  </si>
  <si>
    <t>Другие вопросы в области жилищно-коммунального хозяйства</t>
  </si>
  <si>
    <t>0505</t>
  </si>
  <si>
    <t>Расходы на софинансирование по обеспечению граждан твердым топливом (дровами) за счет средств местного бюджета</t>
  </si>
  <si>
    <t>ОХРАНА ОКРУЖАЮЩЕЙ СРЕДЫ</t>
  </si>
  <si>
    <t>0600</t>
  </si>
  <si>
    <t>Другие вопросы в области охраны окружающей среды</t>
  </si>
  <si>
    <t>0605</t>
  </si>
  <si>
    <t>0300000000</t>
  </si>
  <si>
    <t>Оборудование и содержание площадок временного хранения ТБО</t>
  </si>
  <si>
    <t>Мероприятия в области охраны окружающей среды</t>
  </si>
  <si>
    <t>0393340060</t>
  </si>
  <si>
    <t>ОБРАЗОВАНИЕ</t>
  </si>
  <si>
    <t>0700</t>
  </si>
  <si>
    <t>Дополнительное образование детей</t>
  </si>
  <si>
    <t>0703</t>
  </si>
  <si>
    <t>0200000000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</si>
  <si>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</si>
  <si>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</si>
  <si>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</si>
  <si>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</si>
  <si>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</si>
  <si>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</si>
  <si>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</si>
  <si>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</si>
  <si>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</si>
  <si>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</si>
  <si>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Расходы на обеспечение деятельности (оказание услуг, выполнение работ) муниципальных бюджетных учреждений</t>
  </si>
  <si>
    <t>0292170080</t>
  </si>
  <si>
    <t>0292192540</t>
  </si>
  <si>
    <t>Организация и  проведение культурных мероприятий</t>
  </si>
  <si>
    <t>0292320080</t>
  </si>
  <si>
    <t>630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</si>
  <si>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</si>
  <si>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</si>
  <si>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</si>
  <si>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</si>
  <si>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</si>
  <si>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</si>
  <si>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</si>
  <si>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</si>
  <si>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</si>
  <si>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</si>
  <si>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Иные выплаты населению</t>
  </si>
  <si>
    <t>360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</si>
  <si>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</si>
  <si>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</si>
  <si>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</si>
  <si>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</si>
  <si>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</si>
  <si>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</si>
  <si>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0400000000</t>
  </si>
  <si>
    <t xml:space="preserve">Развитие спортивной инфраструктуры, находящейся в муниципальной собственности </t>
  </si>
  <si>
    <t>049P5S2190</t>
  </si>
  <si>
    <t>Организация, проведение и участие в спортивных мероприятиях</t>
  </si>
  <si>
    <t>0494120170</t>
  </si>
  <si>
    <t>049P592190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</si>
  <si>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</si>
  <si>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</si>
  <si>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</si>
  <si>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</si>
  <si>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</si>
  <si>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</si>
  <si>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</si>
  <si>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</si>
  <si>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</si>
  <si>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9909910020</t>
  </si>
  <si>
    <t>Депутаты Думы Ханкайского муниципального района</t>
  </si>
  <si>
    <t>9909910040</t>
  </si>
  <si>
    <t>Руководитель контрольно - счетной палаты</t>
  </si>
  <si>
    <t>9909910050</t>
  </si>
  <si>
    <t>Мероприятия, проводимые Думой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</si>
  <si>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</si>
  <si>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</si>
  <si>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</si>
  <si>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</si>
  <si>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0100000000</t>
  </si>
  <si>
    <t>0110000000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</si>
  <si>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</si>
  <si>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</si>
  <si>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>0111193070</t>
  </si>
  <si>
    <t>Обеспечение беспрепятственного доступа инвалидов к объектам социальной инфраструктуры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</si>
  <si>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</si>
  <si>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</si>
  <si>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Мероприятия по профилактике терроризма и экстремизма</t>
  </si>
  <si>
    <t>0111220040</t>
  </si>
  <si>
    <t>Общее образование</t>
  </si>
  <si>
    <t>0702</t>
  </si>
  <si>
    <t>0120000000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</si>
  <si>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</si>
  <si>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</si>
  <si>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>0121193060</t>
  </si>
  <si>
    <t>0121220040</t>
  </si>
  <si>
    <t>Мероприятия по пожарной безопасности</t>
  </si>
  <si>
    <t>0121220400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</si>
  <si>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</si>
  <si>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</si>
  <si>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0130000000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</si>
  <si>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</si>
  <si>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</si>
  <si>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0131220040</t>
  </si>
  <si>
    <t>Программно-техническое обслуживание сети интернет</t>
  </si>
  <si>
    <t>0131220500</t>
  </si>
  <si>
    <t>Молодежная политика и оздоровление детей</t>
  </si>
  <si>
    <t>0707</t>
  </si>
  <si>
    <t>0121220050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</si>
  <si>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</si>
  <si>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</si>
  <si>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</si>
  <si>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</si>
  <si>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0191110030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</si>
  <si>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</si>
  <si>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</si>
  <si>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</si>
  <si>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0111393090</t>
  </si>
  <si>
    <t>Всего расходов:</t>
  </si>
  <si>
    <t>Приложение 4</t>
  </si>
  <si>
    <t xml:space="preserve">Показатели расходов </t>
  </si>
  <si>
    <t xml:space="preserve"> классификации расходов бюджетов </t>
  </si>
  <si>
    <t>Руководитель контрольно -счетной палаты</t>
  </si>
  <si>
    <t>Мероприятия, проводимые администрацией Ханкайского муниципального района</t>
  </si>
  <si>
    <t>9909970200</t>
  </si>
  <si>
    <t>9919159300</t>
  </si>
  <si>
    <t>9919193010</t>
  </si>
  <si>
    <t>9919193030</t>
  </si>
  <si>
    <t>9919193100</t>
  </si>
  <si>
    <t xml:space="preserve"> </t>
  </si>
  <si>
    <t xml:space="preserve">               Приложение 5</t>
  </si>
  <si>
    <t>(тыс.руб)</t>
  </si>
  <si>
    <t>Код источника финансирования
дефицита бюджета по бюджетной классификации</t>
  </si>
  <si>
    <t>Неисполненные 
назначения</t>
  </si>
  <si>
    <t>Финансовое управление  Ханкайского муниципального района Приморского края</t>
  </si>
  <si>
    <t xml:space="preserve">  95100000000000000000</t>
  </si>
  <si>
    <t>Источники внутреннего финансирования дефицита бюджета - всего</t>
  </si>
  <si>
    <t xml:space="preserve">  95101000000000000000</t>
  </si>
  <si>
    <t>Изменение остатков средств</t>
  </si>
  <si>
    <t xml:space="preserve">   95101050000000000000</t>
  </si>
  <si>
    <t>увеличение остатков средств, всего</t>
  </si>
  <si>
    <t xml:space="preserve">   95101050000000000500 </t>
  </si>
  <si>
    <t xml:space="preserve">   Увеличение прочих остатков денежных средств бюджетов муниципальных районов</t>
  </si>
  <si>
    <t>95101050201050000510</t>
  </si>
  <si>
    <t>уменьшение остатков средств, всего</t>
  </si>
  <si>
    <t xml:space="preserve">  95101050000000000600 </t>
  </si>
  <si>
    <t xml:space="preserve">   Уменьшение прочих остатков денежных средств бюджетов муниципального района</t>
  </si>
  <si>
    <t>95101050201050000610</t>
  </si>
  <si>
    <t>Приложение 6</t>
  </si>
  <si>
    <t>Наименование</t>
  </si>
  <si>
    <t>% Исполнения</t>
  </si>
  <si>
    <t>Приложение 7</t>
  </si>
  <si>
    <t>(тыс. руб.)</t>
  </si>
  <si>
    <t xml:space="preserve">Наименование </t>
  </si>
  <si>
    <t>Среднесписочная численность</t>
  </si>
  <si>
    <t>Денежное содержание</t>
  </si>
  <si>
    <t xml:space="preserve">Администрация </t>
  </si>
  <si>
    <t>Финансовое управление</t>
  </si>
  <si>
    <t>Исполнение государственных полномочий</t>
  </si>
  <si>
    <t>Учреждения народного образования</t>
  </si>
  <si>
    <t>Прочие муниципальные учреждения</t>
  </si>
  <si>
    <t>Автономные учреждения</t>
  </si>
  <si>
    <t>итого</t>
  </si>
  <si>
    <t>Приложение 8</t>
  </si>
  <si>
    <t>Содержание</t>
  </si>
  <si>
    <t xml:space="preserve">Расходование  средств резервного фонда </t>
  </si>
  <si>
    <t>Приложение 9</t>
  </si>
  <si>
    <t>№ п/п</t>
  </si>
  <si>
    <t>Наименование Сельского поселения</t>
  </si>
  <si>
    <t>Объем дотации на выравнивание бюджетной обеспеченности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</si>
  <si>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</si>
  <si>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</si>
  <si>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</si>
  <si>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</si>
  <si>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</si>
  <si>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958 0709 01 9 11 10031 240</t>
  </si>
  <si>
    <t>958 0709 01 9 11 10031 200</t>
  </si>
  <si>
    <t>958 0709 01 9 11 10031 000</t>
  </si>
  <si>
    <t xml:space="preserve">  Руководство и управление в сфере установленных функций органов местного самоуправления</t>
  </si>
  <si>
    <t>958 0000 00 0 00 00000 000</t>
  </si>
  <si>
    <t xml:space="preserve">  Управление народного образования Администрации Ханкайского муниципального округа</t>
  </si>
  <si>
    <t>957 0113 99 0 99 70201 244</t>
  </si>
  <si>
    <t xml:space="preserve">  Прочая закупка товаров, работ и услуг</t>
  </si>
  <si>
    <t>957 0113 99 0 99 70201 240</t>
  </si>
  <si>
    <t>957 0113 99 0 99 70201 200</t>
  </si>
  <si>
    <t>957 0113 99 0 99 70201 000</t>
  </si>
  <si>
    <t xml:space="preserve">  Мероприятия, проводимые Думой Ханкайского муниципального округа.</t>
  </si>
  <si>
    <t>957 0103 99 0 99 10041 123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</si>
  <si>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</si>
  <si>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957 0103 99 0 99 10041 120</t>
  </si>
  <si>
    <t>957 0103 99 0 99 10041 100</t>
  </si>
  <si>
    <t>957 0103 99 0 99 10041 000</t>
  </si>
  <si>
    <t xml:space="preserve">  Депутаты Думы Ханкайского муниципального округа</t>
  </si>
  <si>
    <t>957 0103 99 0 99 10031 852</t>
  </si>
  <si>
    <t xml:space="preserve">  Уплата прочих налогов, сборов</t>
  </si>
  <si>
    <t>957 0103 99 0 99 10031 850</t>
  </si>
  <si>
    <t>957 0103 99 0 99 10031 800</t>
  </si>
  <si>
    <t>957 0103 99 0 99 10031 244</t>
  </si>
  <si>
    <t>957 0103 99 0 99 10031 240</t>
  </si>
  <si>
    <t>957 0103 99 0 99 10031 200</t>
  </si>
  <si>
    <t>957 0103 99 0 99 10031 129</t>
  </si>
  <si>
    <t>957 0103 99 0 99 10031 121</t>
  </si>
  <si>
    <t xml:space="preserve">  Фонд оплаты труда государственных (муниципальных) органов</t>
  </si>
  <si>
    <t>957 0103 99 0 99 10031 120</t>
  </si>
  <si>
    <t>957 0103 99 0 99 10031 100</t>
  </si>
  <si>
    <t>957 0103 99 0 99 10031 000</t>
  </si>
  <si>
    <t xml:space="preserve">  Руководство и управление в сфере установленных функций органов местного  самоуправления Ханкайского муниципального округа</t>
  </si>
  <si>
    <t>957 0103 99 0 99 10021 129</t>
  </si>
  <si>
    <t>957 0103 99 0 99 10021 121</t>
  </si>
  <si>
    <t>957 0103 99 0 99 10021 120</t>
  </si>
  <si>
    <t>957 0103 99 0 99 10021 100</t>
  </si>
  <si>
    <t>957 0103 99 0 99 10021 000</t>
  </si>
  <si>
    <t xml:space="preserve">  Председатель Думы Ханкайского муниципального округа</t>
  </si>
  <si>
    <t>957 0000 00 0 00 00000 000</t>
  </si>
  <si>
    <t>Дума Ханкайского муниципального округа</t>
  </si>
  <si>
    <t>956 0113 99 0 99 10031 850</t>
  </si>
  <si>
    <t>956 0113 99 0 99 10031 800</t>
  </si>
  <si>
    <t>956 0113 99 0 99 10031 000</t>
  </si>
  <si>
    <t>956 0102 99 0 99 10011 129</t>
  </si>
  <si>
    <t>956 0102 99 0 99 10011 121</t>
  </si>
  <si>
    <t>956 0102 99 0 99 10011 120</t>
  </si>
  <si>
    <t>956 0102 99 0 99 10011 100</t>
  </si>
  <si>
    <t>956 0102 99 0 99 10011 000</t>
  </si>
  <si>
    <t xml:space="preserve">  Глава Ханкайского муниципального округа</t>
  </si>
  <si>
    <t>956 0000 00 0 00 00000 000</t>
  </si>
  <si>
    <t xml:space="preserve">  Администрация Ханкайского муниципального округа Приморского края</t>
  </si>
  <si>
    <t>955 0106 99 0 99 10031 240</t>
  </si>
  <si>
    <t>955 0106 99 0 99 10031 200</t>
  </si>
  <si>
    <t>955 0106 99 0 99 10031 000</t>
  </si>
  <si>
    <t>955 0000 00 0 00 00000 000</t>
  </si>
  <si>
    <t xml:space="preserve">  Финансовое управление Администрации Ханкайского муниципального округа Приморского края</t>
  </si>
  <si>
    <t>954 1003 01 9 E5 93140 321</t>
  </si>
  <si>
    <t>954 1003 01 9 E5 93140 320</t>
  </si>
  <si>
    <t>954 1003 01 9 E5 93140 300</t>
  </si>
  <si>
    <t>954 1003 01 9 E5 93140 000</t>
  </si>
  <si>
    <t xml:space="preserve">  Иные выплаты персоналу учреждений, за исключением фонда оплаты труда</t>
  </si>
  <si>
    <t xml:space="preserve">  Фонд оплаты труда учреждений</t>
  </si>
  <si>
    <t>954 0703 01 3 P5 S2190 612</t>
  </si>
  <si>
    <t>954 0703 01 3 P5 S2190 610</t>
  </si>
  <si>
    <t>954 0703 01 3 P5 S2190 600</t>
  </si>
  <si>
    <t>954 0703 01 3 P5 S2190 000</t>
  </si>
  <si>
    <t>954 0703 01 3 P5 92190 612</t>
  </si>
  <si>
    <t>954 0703 01 3 P5 92190 610</t>
  </si>
  <si>
    <t>954 0703 01 3 P5 92190 600</t>
  </si>
  <si>
    <t>954 0703 01 3 P5 92190 000</t>
  </si>
  <si>
    <t xml:space="preserve">  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</si>
  <si>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954 0702 01 2 11 R3041 612</t>
  </si>
  <si>
    <t>954 0702 01 2 11 R3041 610</t>
  </si>
  <si>
    <t>954 0702 01 2 11 R3041 600</t>
  </si>
  <si>
    <t>954 0702 01 2 11 R3041 000</t>
  </si>
  <si>
    <t xml:space="preserve">  Субвенции бюджетам муниципальных образований ПК на осуществление отдельных государственных полномочий по обеспеч.горячим питанием обучающихся, получ.начальное общее образование в муниципальных общеобразовательных организациях ПК</t>
  </si>
  <si>
    <t>954 0702 01 2 11 53030 612</t>
  </si>
  <si>
    <t>954 0702 01 2 11 53030 610</t>
  </si>
  <si>
    <t>954 0702 01 2 11 53030 600</t>
  </si>
  <si>
    <t>954 0702 01 2 11 53030 000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</si>
  <si>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</si>
  <si>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954 0701 01 1 12 70060 612</t>
  </si>
  <si>
    <t>954 0701 01 1 12 70060 610</t>
  </si>
  <si>
    <t>954 0701 01 1 12 70060 600</t>
  </si>
  <si>
    <t>954 0701 01 1 12 70060 000</t>
  </si>
  <si>
    <t xml:space="preserve">  Расходы на приобретение муниципальными учреждениями недвижимого и особо ценного движимого имущества</t>
  </si>
  <si>
    <t>954 0701 01 1 12 20020 612</t>
  </si>
  <si>
    <t>954 0701 01 1 12 20020 610</t>
  </si>
  <si>
    <t>954 0701 01 1 12 20020 600</t>
  </si>
  <si>
    <t>954 0701 01 1 12 20020 000</t>
  </si>
  <si>
    <t>953 0103 99 0 99 10040 123</t>
  </si>
  <si>
    <t>952 1202 11 9 62 12080 621</t>
  </si>
  <si>
    <t>952 1202 11 9 62 12080 620</t>
  </si>
  <si>
    <t>952 1202 11 9 62 12080 600</t>
  </si>
  <si>
    <t>952 1202 11 9 62 12080 000</t>
  </si>
  <si>
    <t xml:space="preserve">  Информационное освещение  деятельности органов местного самоуправления</t>
  </si>
  <si>
    <t>952 1102 17 9 57 20180 244</t>
  </si>
  <si>
    <t>952 1102 17 9 57 20180 240</t>
  </si>
  <si>
    <t>952 1102 17 9 57 20180 200</t>
  </si>
  <si>
    <t>952 1102 17 9 57 20180 000</t>
  </si>
  <si>
    <t xml:space="preserve">  Мероприятия направленные на формирование системы мотивации граждан к здоровому образу жизни</t>
  </si>
  <si>
    <t>952 1004 99 1 99 93050 323</t>
  </si>
  <si>
    <t xml:space="preserve">  Приобретение товаров, работ, услуг в пользу граждан в целях их социального обеспечения</t>
  </si>
  <si>
    <t>952 1004 99 1 99 93050 320</t>
  </si>
  <si>
    <t>952 1004 99 1 99 93050 313</t>
  </si>
  <si>
    <t xml:space="preserve">  Пособия, компенсации, меры социальной поддержки по публичным нормативным обязательствам</t>
  </si>
  <si>
    <t>952 1004 99 1 99 93050 310</t>
  </si>
  <si>
    <t>952 1004 99 1 99 93050 300</t>
  </si>
  <si>
    <t>952 1004 99 1 99 93050 244</t>
  </si>
  <si>
    <t>952 1004 99 1 99 93050 240</t>
  </si>
  <si>
    <t>952 1004 99 1 99 93050 200</t>
  </si>
  <si>
    <t>952 1004 99 1 99 93050 000</t>
  </si>
  <si>
    <t xml:space="preserve">  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</t>
  </si>
  <si>
    <t>952 1004 99 1 99 52600 313</t>
  </si>
  <si>
    <t>952 1004 99 1 99 52600 310</t>
  </si>
  <si>
    <t>952 1004 99 1 99 52600 300</t>
  </si>
  <si>
    <t>952 1004 99 1 99 52600 000</t>
  </si>
  <si>
    <t xml:space="preserve">  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</si>
  <si>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952 0801 02 9 23 S4030 813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</si>
  <si>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</si>
  <si>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952 0801 02 9 23 S4030 810</t>
  </si>
  <si>
    <t>952 0801 02 9 23 S4030 800</t>
  </si>
  <si>
    <t>952 0801 02 9 23 S4030 000</t>
  </si>
  <si>
    <t xml:space="preserve">  Расходы на софинансирование в целях поддержки проектов, инициируемых жителями муниципальных образований</t>
  </si>
  <si>
    <t>952 0801 02 9 23 94030 813</t>
  </si>
  <si>
    <t>952 0801 02 9 23 94030 810</t>
  </si>
  <si>
    <t>952 0801 02 9 23 94030 800</t>
  </si>
  <si>
    <t>952 0801 02 9 23 94030 000</t>
  </si>
  <si>
    <t xml:space="preserve">  Иной межбюджетный трансферт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</t>
  </si>
  <si>
    <t>952 0605 13 9 32 20030 244</t>
  </si>
  <si>
    <t>952 0605 13 9 32 20030 240</t>
  </si>
  <si>
    <t>952 0605 13 9 32 20030 200</t>
  </si>
  <si>
    <t>952 0605 13 9 32 20030 000</t>
  </si>
  <si>
    <t>952 0605 03 9 31 40040 244</t>
  </si>
  <si>
    <t>952 0605 03 9 31 40040 240</t>
  </si>
  <si>
    <t>952 0605 03 9 31 40040 200</t>
  </si>
  <si>
    <t>952 0605 03 9 31 40040 000</t>
  </si>
  <si>
    <t>952 0505 07 9 72 S2620 811</t>
  </si>
  <si>
    <t>952 0505 07 9 72 S2620 810</t>
  </si>
  <si>
    <t>952 0505 07 9 72 S2620 800</t>
  </si>
  <si>
    <t>952 0505 07 9 72 S2620 000</t>
  </si>
  <si>
    <t>952 0505 07 9 72 92620 811</t>
  </si>
  <si>
    <t>952 0505 07 9 72 92620 810</t>
  </si>
  <si>
    <t>952 0505 07 9 72 92620 800</t>
  </si>
  <si>
    <t>952 0505 07 9 72 92620 000</t>
  </si>
  <si>
    <t xml:space="preserve">  Субсидии бюджетам муниципальных образований Приморского края на обеспечение граждан твердым топливом</t>
  </si>
  <si>
    <t>952 0503 07 9 74 S4030 813</t>
  </si>
  <si>
    <t>952 0503 07 9 74 S4030 810</t>
  </si>
  <si>
    <t>952 0503 07 9 74 S4030 800</t>
  </si>
  <si>
    <t>952 0503 07 9 74 S4030 000</t>
  </si>
  <si>
    <t>952 0503 07 9 74 94030 813</t>
  </si>
  <si>
    <t>952 0503 07 9 74 94030 810</t>
  </si>
  <si>
    <t>952 0503 07 9 74 94030 800</t>
  </si>
  <si>
    <t>952 0503 07 9 74 94030 000</t>
  </si>
  <si>
    <t>952 0503 07 9 74 43300 244</t>
  </si>
  <si>
    <t>952 0503 07 9 74 43300 240</t>
  </si>
  <si>
    <t>952 0503 07 9 74 43300 200</t>
  </si>
  <si>
    <t>952 0503 07 9 74 43300 000</t>
  </si>
  <si>
    <t xml:space="preserve">  Расходы по организации ритуальных услуг и содержания мест захоронения</t>
  </si>
  <si>
    <t>952 0503 07 9 74 40010 244</t>
  </si>
  <si>
    <t>952 0503 07 9 74 40010 240</t>
  </si>
  <si>
    <t>952 0503 07 9 74 40010 200</t>
  </si>
  <si>
    <t>952 0503 07 9 74 40010 000</t>
  </si>
  <si>
    <t xml:space="preserve">  Мероприятия по обустройству контейнерных площадок</t>
  </si>
  <si>
    <t>952 0502 07 9 G5 52430 414</t>
  </si>
  <si>
    <t>952 0502 07 9 G5 52430 410</t>
  </si>
  <si>
    <t>952 0502 07 9 G5 52430 400</t>
  </si>
  <si>
    <t>952 0502 07 9 G5 52430 000</t>
  </si>
  <si>
    <t xml:space="preserve">  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</si>
  <si>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952 0502 07 9 72 41600 811</t>
  </si>
  <si>
    <t>952 0502 07 9 72 41600 810</t>
  </si>
  <si>
    <t>952 0502 07 9 72 41600 800</t>
  </si>
  <si>
    <t>952 0502 07 9 72 41600 000</t>
  </si>
  <si>
    <t>952 0502 07 9 72 41500 811</t>
  </si>
  <si>
    <t>952 0502 07 9 72 41500 810</t>
  </si>
  <si>
    <t>952 0502 07 9 72 41500 800</t>
  </si>
  <si>
    <t>952 0502 07 9 72 41500 000</t>
  </si>
  <si>
    <t>952 0502 07 9 72 41200 813</t>
  </si>
  <si>
    <t>952 0502 07 9 72 41200 810</t>
  </si>
  <si>
    <t>952 0502 07 9 72 41200 800</t>
  </si>
  <si>
    <t>952 0502 07 9 72 41200 414</t>
  </si>
  <si>
    <t>952 0502 07 9 72 41200 410</t>
  </si>
  <si>
    <t>952 0502 07 9 72 41200 400</t>
  </si>
  <si>
    <t>952 0502 07 9 72 41200 244</t>
  </si>
  <si>
    <t>952 0502 07 9 72 41200 240</t>
  </si>
  <si>
    <t>952 0502 07 9 72 41200 200</t>
  </si>
  <si>
    <t>952 0502 07 9 72 41200 000</t>
  </si>
  <si>
    <t>952 0501 15 9 63 60020 244</t>
  </si>
  <si>
    <t>952 0501 15 9 63 60020 240</t>
  </si>
  <si>
    <t>952 0501 15 9 63 60020 200</t>
  </si>
  <si>
    <t>952 0501 15 9 63 60020 000</t>
  </si>
  <si>
    <t xml:space="preserve">  Содержание и облуживание муниципального жилого фонда</t>
  </si>
  <si>
    <t>952 0412 14 9 54 14020 244</t>
  </si>
  <si>
    <t>952 0412 14 9 54 14020 240</t>
  </si>
  <si>
    <t>952 0412 14 9 54 14020 200</t>
  </si>
  <si>
    <t>952 0412 14 9 54 14020 000</t>
  </si>
  <si>
    <t xml:space="preserve">  Мероприятия в области землеустройстроительной деятельности</t>
  </si>
  <si>
    <t>952 0412 14 9 53 14010 244</t>
  </si>
  <si>
    <t>952 0412 14 9 53 14010 240</t>
  </si>
  <si>
    <t>952 0412 14 9 53 14010 200</t>
  </si>
  <si>
    <t>952 0412 14 9 53 14010 000</t>
  </si>
  <si>
    <t xml:space="preserve">  Мероприятия в области градостроительстельной деятельности</t>
  </si>
  <si>
    <t>952 0409 12 9 73 S2390 244</t>
  </si>
  <si>
    <t>952 0409 12 9 73 S2390 240</t>
  </si>
  <si>
    <t>952 0409 12 9 73 S2390 200</t>
  </si>
  <si>
    <t>952 0409 12 9 73 S2390 000</t>
  </si>
  <si>
    <t>952 0409 12 9 73 92390 244</t>
  </si>
  <si>
    <t>952 0409 12 9 73 92390 240</t>
  </si>
  <si>
    <t>952 0409 12 9 73 92390 200</t>
  </si>
  <si>
    <t>952 0409 12 9 73 92390 000</t>
  </si>
  <si>
    <t>952 0409 12 9 73 42400 244</t>
  </si>
  <si>
    <t>952 0409 12 9 73 42400 240</t>
  </si>
  <si>
    <t>952 0409 12 9 73 42400 200</t>
  </si>
  <si>
    <t>952 0409 12 9 73 42400 000</t>
  </si>
  <si>
    <t>952 0408 99 1 99 93130 240</t>
  </si>
  <si>
    <t>952 0408 99 1 99 93130 200</t>
  </si>
  <si>
    <t>952 0408 99 1 99 93130 000</t>
  </si>
  <si>
    <t xml:space="preserve">  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</si>
  <si>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952 0309 99 0 99 23800 244</t>
  </si>
  <si>
    <t>952 0309 99 0 99 23800 240</t>
  </si>
  <si>
    <t>952 0309 99 0 99 23800 200</t>
  </si>
  <si>
    <t>952 0309 99 0 99 23800 000</t>
  </si>
  <si>
    <t xml:space="preserve">  Резервный фонд Правительства Приморского края по ликвидации чрезвычайных ситуаций природного и техногенного характера</t>
  </si>
  <si>
    <t>952 0113 99 1 W9 58530 244</t>
  </si>
  <si>
    <t>952 0113 99 1 W9 58530 240</t>
  </si>
  <si>
    <t>952 0113 99 1 W9 58530 200</t>
  </si>
  <si>
    <t>952 0113 99 1 W9 58530 000</t>
  </si>
  <si>
    <t xml:space="preserve">  Дотация на поддержку мер по обеспечению сбалансированности бюджетов на реализацию мероприятий,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РФ</t>
  </si>
  <si>
    <t>952 0113 99 1 99 М0820 244</t>
  </si>
  <si>
    <t>952 0113 99 1 99 М0820 240</t>
  </si>
  <si>
    <t>952 0113 99 1 99 М0820 200</t>
  </si>
  <si>
    <t>952 0113 99 1 99 94020 244</t>
  </si>
  <si>
    <t>952 0113 99 1 99 94020 240</t>
  </si>
  <si>
    <t>952 0113 99 1 99 94020 200</t>
  </si>
  <si>
    <t>952 0113 99 1 99 94020 123</t>
  </si>
  <si>
    <t>952 0113 99 1 99 94020 120</t>
  </si>
  <si>
    <t>952 0113 99 1 99 94020 100</t>
  </si>
  <si>
    <t>952 0113 99 1 99 94020 000</t>
  </si>
  <si>
    <t xml:space="preserve">  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</si>
  <si>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952 0113 99 1 99 93160 244</t>
  </si>
  <si>
    <t>952 0113 99 1 99 93160 240</t>
  </si>
  <si>
    <t>952 0113 99 1 99 93160 200</t>
  </si>
  <si>
    <t>952 0113 99 1 99 93160 129</t>
  </si>
  <si>
    <t>952 0113 99 1 99 93160 121</t>
  </si>
  <si>
    <t>952 0113 99 1 99 93160 120</t>
  </si>
  <si>
    <t>952 0113 99 1 99 93160 100</t>
  </si>
  <si>
    <t>952 0113 99 1 99 93160 000</t>
  </si>
  <si>
    <t xml:space="preserve">  Субвенции на реализацию государственных полномочий органов опеки и попечительства в отношении несовершеннолетних</t>
  </si>
  <si>
    <t>952 0113 99 1 99 5930F 129</t>
  </si>
  <si>
    <t>952 0113 99 1 99 5930F 121</t>
  </si>
  <si>
    <t>952 0113 99 1 99 5930F 120</t>
  </si>
  <si>
    <t>952 0113 99 1 99 5930F 100</t>
  </si>
  <si>
    <t>952 0113 99 1 99 5930F 000</t>
  </si>
  <si>
    <t xml:space="preserve">  Субвенции на осуществление полномочий по государственной регистрации актов гражданского состояния</t>
  </si>
  <si>
    <t>952 0113 99 1 99 59300 122</t>
  </si>
  <si>
    <t>952 0113 99 1 99 58790 129</t>
  </si>
  <si>
    <t>952 0113 99 1 99 58790 121</t>
  </si>
  <si>
    <t>952 0113 99 1 99 58790 120</t>
  </si>
  <si>
    <t>952 0113 99 1 99 58790 100</t>
  </si>
  <si>
    <t>952 0113 99 1 99 58790 000</t>
  </si>
  <si>
    <t xml:space="preserve">  Иной межбюджетный трансферт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Приморского края</t>
  </si>
  <si>
    <t>952 0113 99 0 99 90100 853</t>
  </si>
  <si>
    <t>952 0113 99 0 99 90100 850</t>
  </si>
  <si>
    <t xml:space="preserve">  Исполнение судебных актов Российской Федерации и мировых соглашений по возмещению причиненного вреда</t>
  </si>
  <si>
    <t>952 0113 99 0 99 00010 244</t>
  </si>
  <si>
    <t>952 0113 99 0 99 00010 240</t>
  </si>
  <si>
    <t>952 0113 99 0 99 00010 200</t>
  </si>
  <si>
    <t>952 0113 99 0 99 00010 000</t>
  </si>
  <si>
    <t>952 0113 15 9 63 60010 853</t>
  </si>
  <si>
    <t>952 0113 15 9 63 60010 852</t>
  </si>
  <si>
    <t>952 0113 15 9 63 60010 850</t>
  </si>
  <si>
    <t>952 0113 15 9 63 60010 800</t>
  </si>
  <si>
    <t>952 0113 15 9 63 60010 244</t>
  </si>
  <si>
    <t>952 0113 15 9 63 60010 240</t>
  </si>
  <si>
    <t>952 0113 15 9 63 60010 200</t>
  </si>
  <si>
    <t>952 0113 15 9 63 60010 000</t>
  </si>
  <si>
    <t>952 0113 11 9 62 12080 244</t>
  </si>
  <si>
    <t>952 0113 11 9 62 12080 240</t>
  </si>
  <si>
    <t>952 0113 11 9 62 12080 200</t>
  </si>
  <si>
    <t>952 0113 11 9 62 12080 000</t>
  </si>
  <si>
    <t>952 0113 11 9 62 12070 244</t>
  </si>
  <si>
    <t>952 0113 11 9 62 12070 240</t>
  </si>
  <si>
    <t>952 0113 11 9 62 12070 200</t>
  </si>
  <si>
    <t>952 0113 11 9 62 12070 000</t>
  </si>
  <si>
    <t>952 0113 08 9 81 20200 244</t>
  </si>
  <si>
    <t>952 0113 08 9 81 20200 240</t>
  </si>
  <si>
    <t>952 0113 08 9 81 20200 200</t>
  </si>
  <si>
    <t>952 0113 08 9 81 20200 000</t>
  </si>
  <si>
    <t xml:space="preserve">  Обеспечение благоприятных условий для социальной интеграции инвалидов</t>
  </si>
  <si>
    <t>952 0113 06 9 65 70300 244</t>
  </si>
  <si>
    <t>952 0113 06 9 65 70300 240</t>
  </si>
  <si>
    <t>952 0113 06 9 65 70300 200</t>
  </si>
  <si>
    <t>952 0113 06 9 65 70300 000</t>
  </si>
  <si>
    <t xml:space="preserve">  Расходы на приобретение имущества для нужд Администрации района</t>
  </si>
  <si>
    <t>952 0113 06 9 61 13020 244</t>
  </si>
  <si>
    <t>952 0113 06 9 61 13020 240</t>
  </si>
  <si>
    <t>952 0113 06 9 61 13020 200</t>
  </si>
  <si>
    <t>952 0113 06 9 61 13020 000</t>
  </si>
  <si>
    <t xml:space="preserve">  Повышение квалификации муниципальных служащих</t>
  </si>
  <si>
    <t>952 0106 99 0 99 10100 122</t>
  </si>
  <si>
    <t>952 0104 99 0 99 10030 321</t>
  </si>
  <si>
    <t>952 0104 99 0 99 10030 320</t>
  </si>
  <si>
    <t>952 0104 99 0 99 10030 300</t>
  </si>
  <si>
    <t>951 1403 16 9 56 80110 540</t>
  </si>
  <si>
    <t>951 1403 16 9 56 80110 500</t>
  </si>
  <si>
    <t>951 1403 16 9 56 80110 000</t>
  </si>
  <si>
    <t xml:space="preserve">  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</si>
  <si>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>951 1401 16 9 56 93110 511</t>
  </si>
  <si>
    <t xml:space="preserve">  Дотации на выравнивание бюджетной обеспеченности</t>
  </si>
  <si>
    <t>951 1401 16 9 56 93110 510</t>
  </si>
  <si>
    <t>951 1401 16 9 56 93110 500</t>
  </si>
  <si>
    <t>951 1401 16 9 56 93110 000</t>
  </si>
  <si>
    <t xml:space="preserve">  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</si>
  <si>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951 1401 16 9 56 80010 511</t>
  </si>
  <si>
    <t>951 1401 16 9 56 80010 510</t>
  </si>
  <si>
    <t>951 1401 16 9 56 80010 500</t>
  </si>
  <si>
    <t>951 1401 16 9 56 80010 000</t>
  </si>
  <si>
    <t>951 0113 11 9 62 12070 244</t>
  </si>
  <si>
    <t>951 0113 11 9 62 12070 240</t>
  </si>
  <si>
    <t>951 0113 11 9 62 12070 200</t>
  </si>
  <si>
    <t>951 0113 11 9 62 12070 000</t>
  </si>
  <si>
    <t>Руководитель</t>
  </si>
  <si>
    <t>источники внутреннего финансирования бюджета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</si>
  <si>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</si>
  <si>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</si>
  <si>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(прочие поступления)</t>
  </si>
  <si>
    <t>182 1 01 02040 01 4000 110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</si>
  <si>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</si>
  <si>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000 1 01 02050 01 0000 110</t>
  </si>
  <si>
    <t>182 1 01 02050 01 2100 110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</si>
  <si>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</si>
  <si>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</si>
  <si>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</si>
  <si>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</si>
  <si>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</si>
  <si>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</si>
  <si>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</si>
  <si>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 (сумма платежа (перерасчеты, недоимка и задолженность по соответствующему платежу, в том числе по отмененному)</t>
  </si>
  <si>
    <t>182 1 06 01030 05 1000 110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</si>
  <si>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</si>
  <si>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</si>
  <si>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</si>
  <si>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</si>
  <si>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Государственная пошлина за выдачу разрешения на распространение наружной рекламы</t>
  </si>
  <si>
    <t>952 1 08 07150 01 1000 110</t>
  </si>
  <si>
    <t xml:space="preserve">  Плата за выбросы загрязняющих веществ в атмосферный воздух стационарными объектами 7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</si>
  <si>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</si>
  <si>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</si>
  <si>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</si>
  <si>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</si>
  <si>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</si>
  <si>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</si>
  <si>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</si>
  <si>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785 1 16 01053 01 0035 140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</si>
  <si>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</si>
  <si>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785 1 16 01053 01 0059 140</t>
  </si>
  <si>
    <t>785 1 16 01053 01 0351 140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</si>
  <si>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</si>
  <si>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785 1 16 01053 01 9000 140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</si>
  <si>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</si>
  <si>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</si>
  <si>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</si>
  <si>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</si>
  <si>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</si>
  <si>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785 1 16 01063 01 0008 140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</si>
  <si>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</si>
  <si>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</si>
  <si>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</si>
  <si>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785 1 16 01063 01 0091 140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</si>
  <si>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</si>
  <si>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785 1 16 01063 01 0101 140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</si>
  <si>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</si>
  <si>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785 1 16 01063 01 9000 140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</si>
  <si>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</si>
  <si>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</si>
  <si>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</si>
  <si>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</si>
  <si>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785 1 16 01073 01 0017 140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</si>
  <si>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</si>
  <si>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785 1 16 01073 01 0027 140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</si>
  <si>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</si>
  <si>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</si>
  <si>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</si>
  <si>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</si>
  <si>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</si>
  <si>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785 1 16 01083 01 0028 140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</si>
  <si>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</si>
  <si>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785 1 16 01083 01 0037 140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</si>
  <si>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</si>
  <si>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</si>
  <si>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</si>
  <si>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</si>
  <si>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</si>
  <si>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785 1 16 01143 01 0016 140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</si>
  <si>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</si>
  <si>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785 1 16 01143 01 0102 140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</si>
  <si>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</si>
  <si>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</si>
  <si>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</si>
  <si>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</si>
  <si>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</si>
  <si>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</si>
  <si>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</si>
  <si>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785 1 16 01153 01 0006 140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</si>
  <si>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</si>
  <si>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785 1 16 01153 01 9000 140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</si>
  <si>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</si>
  <si>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</si>
  <si>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</si>
  <si>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</si>
  <si>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</si>
  <si>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785 1 16 01173 01 0007 140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</si>
  <si>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</si>
  <si>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785 1 16 01173 01 0008 140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</si>
  <si>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</si>
  <si>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</si>
  <si>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</si>
  <si>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</si>
  <si>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</si>
  <si>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</si>
  <si>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</si>
  <si>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785 1 16 01193 01 0013 140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</si>
  <si>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</si>
  <si>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</si>
  <si>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</si>
  <si>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</si>
  <si>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</si>
  <si>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785 1 16 01203 01 0008 140</t>
  </si>
  <si>
    <t>785 1 16 01203 01 0021 140</t>
  </si>
  <si>
    <t>785 1 16 01203 01 9000 140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</si>
  <si>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</si>
  <si>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</si>
  <si>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</si>
  <si>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</si>
  <si>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</si>
  <si>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952 1 16 07010 05 0000 140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</si>
  <si>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</si>
  <si>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</si>
  <si>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</si>
  <si>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</si>
  <si>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954 1 16 07090 05 0000 140</t>
  </si>
  <si>
    <t xml:space="preserve">  Иные штрафы, неустойки, пени, уплаченные в соответствии с зако-ном или договором в случае неисполнения или ненадлежащего ис-полнения обязательств перед муниципальным органом, (муници-пальным казенным учреждением) муниципального района</t>
  </si>
  <si>
    <t>952 1 16 07090 05 0010 140</t>
  </si>
  <si>
    <t>952 1 16 07090 05 0020 140</t>
  </si>
  <si>
    <t>952 1 16 07090 05 0040 140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</si>
  <si>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</si>
  <si>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</si>
  <si>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</si>
  <si>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</si>
  <si>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</si>
  <si>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</si>
  <si>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</si>
  <si>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076 1 16 10123 01 0051 140</t>
  </si>
  <si>
    <t>081 1 16 10123 01 0051 140</t>
  </si>
  <si>
    <t>177 1 16 10123 01 0051 140</t>
  </si>
  <si>
    <t>182 1 16 10123 01 0051 140</t>
  </si>
  <si>
    <t>188 1 16 10123 01 0051 140</t>
  </si>
  <si>
    <t>322 1 16 10123 01 0051 140</t>
  </si>
  <si>
    <t>776 1 16 10123 01 0051 140</t>
  </si>
  <si>
    <t>952 1 16 10123 01 0051 140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</si>
  <si>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</si>
  <si>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</si>
  <si>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</si>
  <si>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988 2 02 15001 10 0000 150</t>
  </si>
  <si>
    <t>991 2 02 15001 10 0000 150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</si>
  <si>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</si>
  <si>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000 2 02 15853 00 0000 150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</si>
  <si>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</si>
  <si>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951 2 02 15853 05 0000 150</t>
  </si>
  <si>
    <t xml:space="preserve">  Субсидии бюджетам на строительство и реконструкцию (модернизацию) объектов питьевого водоснабжения</t>
  </si>
  <si>
    <t>000 2 02 25243 00 0000 150</t>
  </si>
  <si>
    <t xml:space="preserve">  Субсидии бюджетам муниципальных районов на строительство и реконструкцию (модернизацию) объектов питьевого водоснабжения</t>
  </si>
  <si>
    <t>952 2 02 25243 05 0000 150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</si>
  <si>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</si>
  <si>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</si>
  <si>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сельских поселений на поддержку отрасли культуры</t>
  </si>
  <si>
    <t>987 2 02 25519 10 0000 150</t>
  </si>
  <si>
    <t xml:space="preserve">  Прочие субсидии бюджетам сельских поселений</t>
  </si>
  <si>
    <t>987 2 02 29999 10 0000 150</t>
  </si>
  <si>
    <t>988 2 02 29999 10 0000 150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</si>
  <si>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</si>
  <si>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987 2 02 35118 10 0000 150</t>
  </si>
  <si>
    <t>988 2 02 35118 10 0000 150</t>
  </si>
  <si>
    <t>991 2 02 35118 10 0000 150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</si>
  <si>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</si>
  <si>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</si>
  <si>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</si>
  <si>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952 2 02 35260 05 0000 150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</si>
  <si>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</si>
  <si>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000 2 02 35304 00 0000 150</t>
  </si>
  <si>
    <t xml:space="preserve">  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</si>
  <si>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954 2 02 35304 05 0000 150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</si>
  <si>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</si>
  <si>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</si>
  <si>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</si>
  <si>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</si>
  <si>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988 2 02 40014 10 0000 150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</si>
  <si>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</si>
  <si>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</si>
  <si>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</si>
  <si>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954 2 02 45303 05 0000 150</t>
  </si>
  <si>
    <t xml:space="preserve">  Межбюджетные трансферты, передаваемые бюджетам, за счет средств резервного фонда Правительства Российской Федерации</t>
  </si>
  <si>
    <t>000 2 02 49001 00 0000 150</t>
  </si>
  <si>
    <t xml:space="preserve">  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</si>
  <si>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952 2 02 49001 05 0000 150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</si>
  <si>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</si>
  <si>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</si>
  <si>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</si>
  <si>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952 2 02 49999 05 0000 150</t>
  </si>
  <si>
    <t xml:space="preserve">  Прочие межбюджетные трансферты, передаваемые бюджетам сельских поселений</t>
  </si>
  <si>
    <t>987 2 02 49999 10 0000 150</t>
  </si>
  <si>
    <t>988 2 02 49999 10 0000 150</t>
  </si>
  <si>
    <t>991 2 02 49999 10 0000 150</t>
  </si>
  <si>
    <t>Ханкайского муниципального округа</t>
  </si>
  <si>
    <t>за 2020 год по кодам классификации доходов бюджета</t>
  </si>
  <si>
    <t xml:space="preserve">Показатели расходов бюджета Ханкайского муниципального района за 2020 год в ведомственной структуре расходов местного бюджета
</t>
  </si>
  <si>
    <t>Уточненный бюджет 2020 года</t>
  </si>
  <si>
    <t>Исполнено за 2020 год</t>
  </si>
  <si>
    <t>Муниципальная программа "Развитие информационного общества в Ханкайском муниципальном районе" на 2020-2024 годы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</si>
  <si>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</si>
  <si>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</si>
  <si>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</si>
  <si>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1196212070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</si>
  <si>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</si>
  <si>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>1600000000</t>
  </si>
  <si>
    <t>Основное мероприятие: "Совершенствование межбюджетных отношений в Ханкайском муниципальном районе"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</si>
  <si>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</si>
  <si>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</si>
  <si>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</si>
  <si>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</si>
  <si>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</si>
  <si>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</si>
  <si>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</si>
  <si>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</si>
  <si>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</si>
  <si>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</si>
  <si>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Муниципальная программа "Развитие муниципальной службы в  Ханкайском муниципальном районе" на 2020-2024 годы</t>
  </si>
  <si>
    <t>Основное мероприятие: "Совершенствование деятельности муниципальной службы в Ханкайском муниципальном районе"</t>
  </si>
  <si>
    <t>0696100000</t>
  </si>
  <si>
    <t>Повышение квалификации муниципальных служащих</t>
  </si>
  <si>
    <t>0696113020</t>
  </si>
  <si>
    <t>Основное мероприятие: "Обеспечение деятельности муниципальных учреждений"</t>
  </si>
  <si>
    <t>0696400000</t>
  </si>
  <si>
    <t>Основное мероприятие: "Прочие расходы"</t>
  </si>
  <si>
    <t>0696500000</t>
  </si>
  <si>
    <t>Расходы на приобретение имущества для нужд Администрации района</t>
  </si>
  <si>
    <t>0696570300</t>
  </si>
  <si>
    <t>Муниципальная программа "Доступная среда в Ханкайском муниципальном районе" на 2020-2024 годы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</si>
  <si>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</si>
  <si>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</si>
  <si>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</si>
  <si>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</si>
  <si>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</si>
  <si>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</si>
  <si>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</si>
  <si>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</si>
  <si>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районе" на 2020-2024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</si>
  <si>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</si>
  <si>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</si>
  <si>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</si>
  <si>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1596360010</t>
  </si>
  <si>
    <t xml:space="preserve">Уплата налогов, сборов и иных платежей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</si>
  <si>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</si>
  <si>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Субвенции на осуществление полномочий по государственной регистрации актов гражданского состояния</t>
  </si>
  <si>
    <t>991995930F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</si>
  <si>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</si>
  <si>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</si>
  <si>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</si>
  <si>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</si>
  <si>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</si>
  <si>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</si>
  <si>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9919994020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</si>
  <si>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</si>
  <si>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Дотация на поддержку мер по обеспечению сбалансированности бюджетов на реализацию мероприятий,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РФ</t>
  </si>
  <si>
    <t>991W958530</t>
  </si>
  <si>
    <t>Резервный фонд Правительства Приморского края по ликвидации чрезвычайных ситуаций природного и техногенного характера</t>
  </si>
  <si>
    <t>9909923800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</si>
  <si>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</si>
  <si>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</si>
  <si>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9919993130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</si>
  <si>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</si>
  <si>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</si>
  <si>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</si>
  <si>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</si>
  <si>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</si>
  <si>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</si>
  <si>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</si>
  <si>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</si>
  <si>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12973S2390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</si>
  <si>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</si>
  <si>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</si>
  <si>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</si>
  <si>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</si>
  <si>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</si>
  <si>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</si>
  <si>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</si>
  <si>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</si>
  <si>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</si>
  <si>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</si>
  <si>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Муниципальная программа "Управление муниципальным имуществом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</si>
  <si>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</si>
  <si>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</si>
  <si>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</si>
  <si>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</si>
  <si>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</si>
  <si>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</si>
  <si>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</si>
  <si>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</si>
  <si>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0797241500</t>
  </si>
  <si>
    <t>0797241600</t>
  </si>
  <si>
    <t>Федеральный проект "Чистая вода"</t>
  </si>
  <si>
    <t>079G500000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</si>
  <si>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</si>
  <si>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079G552430</t>
  </si>
  <si>
    <t>Основное мероприятие "Прочие мероприятия"</t>
  </si>
  <si>
    <t>0797400000</t>
  </si>
  <si>
    <t>0797443300</t>
  </si>
  <si>
    <t>Иной межбюджетный трансферт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</t>
  </si>
  <si>
    <t>0797494030</t>
  </si>
  <si>
    <t>Расходы на софинансирование в целях поддержки проектов, инициируемых жителями муниципальных образований</t>
  </si>
  <si>
    <t>07974S4030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</si>
  <si>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</si>
  <si>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</si>
  <si>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Основное мероприятие "Развитие систем энерго- тепло- газо- и водоснабжения в Ханкайском муниципальном районе"</t>
  </si>
  <si>
    <t>Субсидии бюджетам муниципальных образований Приморского края на обеспечение граждан твердым топливом</t>
  </si>
  <si>
    <t>0797292620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</si>
  <si>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</si>
  <si>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</si>
  <si>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</si>
  <si>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0393100000</t>
  </si>
  <si>
    <t>0393140040</t>
  </si>
  <si>
    <t>Основное мероприятие :"Мероприятия в области окружающей среды"</t>
  </si>
  <si>
    <t xml:space="preserve">952 </t>
  </si>
  <si>
    <t>0393300000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</si>
  <si>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</si>
  <si>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</si>
  <si>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</si>
  <si>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</si>
  <si>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</si>
  <si>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</si>
  <si>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</si>
  <si>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 "Обеспечение деятельности учреждений дополнительного образования"</t>
  </si>
  <si>
    <t>0292200000</t>
  </si>
  <si>
    <t>Основное мероприятие: "Обеспечение деятельности музейно- библиотечного обслуживания"</t>
  </si>
  <si>
    <t>0292100000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</si>
  <si>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</si>
  <si>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мероприятие: "Прочие мероприятия в области культуры"</t>
  </si>
  <si>
    <t>0292300000</t>
  </si>
  <si>
    <t>Субсидии некоммерческих организациям (за исключением государственных (муниципальных) учреждений)</t>
  </si>
  <si>
    <t>0292394030</t>
  </si>
  <si>
    <t>02923S4030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</si>
  <si>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</si>
  <si>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</si>
  <si>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</si>
  <si>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</si>
  <si>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Муниципальная программа  "Развитие физической культуры и спорта в Ханкайском муниципальном районе" на 2020-2024 годы</t>
  </si>
  <si>
    <t>Основное мероприятие: "Содействие развития физической культуры и спорта в Ханкайском муниципальном районе"</t>
  </si>
  <si>
    <t>0494100000</t>
  </si>
  <si>
    <t>Федеральный проект "Спорт- норма жизни"</t>
  </si>
  <si>
    <t>049P500000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</si>
  <si>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</si>
  <si>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</si>
  <si>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</si>
  <si>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</si>
  <si>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</si>
  <si>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</si>
  <si>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</si>
  <si>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Председатель Думы Ханкайского  муниципального района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</si>
  <si>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</si>
  <si>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</si>
  <si>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</si>
  <si>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</si>
  <si>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</si>
  <si>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Основное меропритяие: "Мероприятия не связанные с воспитательным процессом"</t>
  </si>
  <si>
    <t>0111200000</t>
  </si>
  <si>
    <t>0111220020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</si>
  <si>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</si>
  <si>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</si>
  <si>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Подпрограмма "Развитие системы общего образования в  Ханкайском муниципальном районе" на 2020-2024 годы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</si>
  <si>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</si>
  <si>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</si>
  <si>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</si>
  <si>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</si>
  <si>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</si>
  <si>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</si>
  <si>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</si>
  <si>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Основное мероприятие: "Мероприятия не связанные с образовательным процессом"</t>
  </si>
  <si>
    <t>0121200000</t>
  </si>
  <si>
    <t>Основное мероприятие: "Создание условий для получения качественного общего образовани"</t>
  </si>
  <si>
    <t>0121400000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</si>
  <si>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</si>
  <si>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"Обеспечение деятельности учреждений дополнительного образования"</t>
  </si>
  <si>
    <t>0131100000</t>
  </si>
  <si>
    <t>Основное мероприятие: "Мероприятия не связанные с дополнительным образовательным процессом"</t>
  </si>
  <si>
    <t>0131200000</t>
  </si>
  <si>
    <t>013P500000</t>
  </si>
  <si>
    <t>013P592190</t>
  </si>
  <si>
    <t>013P5S2190</t>
  </si>
  <si>
    <t>Подпрограмма "Развитие системы общего образования в  Ханкайском муниципальном районе" в 2020-2024 годы</t>
  </si>
  <si>
    <t xml:space="preserve">Мероприятия по профилактике правонарушений </t>
  </si>
  <si>
    <t>Основное мероприятие: "Мероприятия для детей и молодежи"</t>
  </si>
  <si>
    <t>0191200000</t>
  </si>
  <si>
    <t>Муниципальная программа "Развитие образования в Ханкайском муниципальном районе" на 2020-2024 годы</t>
  </si>
  <si>
    <t>Основное мероприятие: "Обеспечение деятельности инфраструктуры образовательных учреждений"</t>
  </si>
  <si>
    <t>0191100000</t>
  </si>
  <si>
    <t>Федеральный проект "Учитель будущего"</t>
  </si>
  <si>
    <t>019E500000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</si>
  <si>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</si>
  <si>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019E593140</t>
  </si>
  <si>
    <t>Основное мероприятие: "Меры поддержки семей, имеющих детей"</t>
  </si>
  <si>
    <t>0111300000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</si>
  <si>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</si>
  <si>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Финансовое управление Администрации Ханкайского муниципального округа Приморского края</t>
  </si>
  <si>
    <t>955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</si>
  <si>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</si>
  <si>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</si>
  <si>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Администрация Ханкайского муниципального округа Приморского края</t>
  </si>
  <si>
    <t>956</t>
  </si>
  <si>
    <t>Глава Ханкайского  муниципального округа</t>
  </si>
  <si>
    <t>9909910011</t>
  </si>
  <si>
    <t>Дума Ханкайского муниципального округа Приморского края</t>
  </si>
  <si>
    <t>957</t>
  </si>
  <si>
    <t>Председатель Думы Ханкайского  муниципального округа</t>
  </si>
  <si>
    <t>9909910021</t>
  </si>
  <si>
    <t>Депутаты Думы Ханкайского муниципального округа</t>
  </si>
  <si>
    <t>9909910041</t>
  </si>
  <si>
    <t>Мероприятия, проводимые Думой Ханкайского муниципального округа</t>
  </si>
  <si>
    <t>Управление образования Администрации Ханкайского муниципального округа</t>
  </si>
  <si>
    <t>958</t>
  </si>
  <si>
    <t>0191110031</t>
  </si>
  <si>
    <t>9919958790</t>
  </si>
  <si>
    <t>Иной межбюджетный трансферт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Приморского края</t>
  </si>
  <si>
    <t xml:space="preserve"> бюджета Ханкайского муниципального района за 2020 год по разделам, подразделам           </t>
  </si>
  <si>
    <t xml:space="preserve"> Ханкайского муниципального округа</t>
  </si>
  <si>
    <t>Исполнено за 20209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</si>
  <si>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</si>
  <si>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9909970201</t>
  </si>
  <si>
    <t>Расходы,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</t>
  </si>
  <si>
    <t>Мероприятия по обустройству контейнерных площадок</t>
  </si>
  <si>
    <t>0797440010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</si>
  <si>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</si>
  <si>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"Развитие культуры и туризма в Ханкайского муниципального района" на 2020-2024 годы</t>
  </si>
  <si>
    <t>Мероприятия по профилактике правонарушений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</si>
  <si>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</si>
  <si>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</si>
  <si>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</si>
  <si>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</si>
  <si>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не связанные с дополнительно-образовательным процессом"</t>
  </si>
  <si>
    <t>Муниципальная программа "Развитие культуры и туризма в Ханкайском муниципальном районе»" на 2020-2024 годы</t>
  </si>
  <si>
    <t>Основное мероприятие: "Обеспечение деятельности музейно-библиотечного обслуживания"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</si>
  <si>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</si>
  <si>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Основное мероприятие: "Мероприятия в области окружающей среды"</t>
  </si>
  <si>
    <t>Муниципальная программа "Развитие физической культуры  и спорта в Ханкайском муниципальном районе"  на 2020-2024 годы</t>
  </si>
  <si>
    <t>Федеральный проект "Спорт - норма жизни"</t>
  </si>
  <si>
    <t>Муниципальная программа "Развитие муниципальной службы в Ханкайском муниципальном районе" на 2020-2024 годы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</si>
  <si>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</si>
  <si>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"Прочие мероприятия"</t>
  </si>
  <si>
    <t>Основное мероприятие: "Повышение уровня качества предоставления муниципальных услуг"</t>
  </si>
  <si>
    <t>Основное мероприятие: "Мероприятия по поддержке и развитию дорожной отрасли"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</si>
  <si>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</si>
  <si>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Основное мероприятие: "Мероприятие по уничтожению дикорастущей конопли"</t>
  </si>
  <si>
    <t>Основное мероприятие: "Организация деятельности в области градостроения"</t>
  </si>
  <si>
    <t xml:space="preserve">Показатели расходов бюджета Ханкайского муниципального района  за 2020 год по муниципальным программам </t>
  </si>
  <si>
    <t xml:space="preserve">  Ханкайского муниципального округа</t>
  </si>
  <si>
    <t>Уточненный бюджет 2020г</t>
  </si>
  <si>
    <t>Исполнено за 20209г</t>
  </si>
  <si>
    <t>Исполнено за 2020г</t>
  </si>
  <si>
    <t>Показатели расходов бюджета Ханкайского муниципального района  по межбюджетным трансфертам бюджетам сельских поселений, входящих в состав Ханкайского муниципального района за 2020 год</t>
  </si>
  <si>
    <t>Показатели  о расходовании средств резервного фонда за 2020 год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</si>
  <si>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</si>
  <si>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1. Доходы бюджета</t>
  </si>
  <si>
    <t>954 2 02 45303 00 0000 150</t>
  </si>
  <si>
    <t>954 2 02 40000 00 0000 150</t>
  </si>
  <si>
    <t>954 2 02 35304 00 0000 150</t>
  </si>
  <si>
    <t>954 2 02 30029 00 0000 150</t>
  </si>
  <si>
    <t>954 2 02 30024 00 0000 150</t>
  </si>
  <si>
    <t>954 2 02 30000 00 0000 150</t>
  </si>
  <si>
    <t>954 2 02 29999 00 0000 150</t>
  </si>
  <si>
    <t>954 2 02 20000 00 0000 150</t>
  </si>
  <si>
    <t>954 2 02 00000 00 0000 000</t>
  </si>
  <si>
    <t>954 2 00 00000 00 0000 000</t>
  </si>
  <si>
    <t>954 1 16 07090 00 0000 140</t>
  </si>
  <si>
    <t>954 1 16 07000 00 0000 140</t>
  </si>
  <si>
    <t>954 1 16 00000 00 0000 000</t>
  </si>
  <si>
    <t>954 1 00 00000 00 0000 000</t>
  </si>
  <si>
    <t>952 2 19 00000 05 0000 150</t>
  </si>
  <si>
    <t>952 2 19 00000 00 0000 000</t>
  </si>
  <si>
    <t>952 2 02 49999 00 0000 150</t>
  </si>
  <si>
    <t>952 2 02 49001 00 0000 150</t>
  </si>
  <si>
    <t>952 2 02 40000 00 0000 150</t>
  </si>
  <si>
    <t>952 2 02 35930 00 0000 150</t>
  </si>
  <si>
    <t>952 2 02 35260 00 0000 150</t>
  </si>
  <si>
    <t>952 2 02 35120 00 0000 150</t>
  </si>
  <si>
    <t>952 2 02 30024 00 0000 150</t>
  </si>
  <si>
    <t>952 2 02 30000 00 0000 150</t>
  </si>
  <si>
    <t>952 2 02 29999 00 0000 150</t>
  </si>
  <si>
    <t>952 2 02 25243 00 0000 150</t>
  </si>
  <si>
    <t>952 2 02 20000 00 0000 150</t>
  </si>
  <si>
    <t>952 2 02 00000 00 0000 000</t>
  </si>
  <si>
    <t>952 2 00 00000 00 0000 000</t>
  </si>
  <si>
    <t>952 1 17 01000 00 0000 180</t>
  </si>
  <si>
    <t>952 1 17 00000 00 0000 000</t>
  </si>
  <si>
    <t>952 1 16 10123 01 0000 140</t>
  </si>
  <si>
    <t>952 1 16 10120 00 0000 140</t>
  </si>
  <si>
    <t>952 1 16 10000 00 0000 140</t>
  </si>
  <si>
    <t>952 1 16 07090 05 0000 140</t>
  </si>
  <si>
    <t>952 1 16 07090 00 0000 140</t>
  </si>
  <si>
    <t>952 1 16 07010 00 0000 140</t>
  </si>
  <si>
    <t>952 1 16 07000 00 0000 140</t>
  </si>
  <si>
    <t>952 1 16 00000 00 0000 000</t>
  </si>
  <si>
    <t>952 1 14 06010 00 0000 430</t>
  </si>
  <si>
    <t>952 1 14 06000 00 0000 430</t>
  </si>
  <si>
    <t>952 1 14 02050 05 0000 440</t>
  </si>
  <si>
    <t>952 1 14 02000 00 0000 000</t>
  </si>
  <si>
    <t>952 1 14 00000 00 0000 000</t>
  </si>
  <si>
    <t>952 1 13 02060 00 0000 130</t>
  </si>
  <si>
    <t>952 1 13 02000 00 0000 130</t>
  </si>
  <si>
    <t>952 1 13 00000 00 0000 000</t>
  </si>
  <si>
    <t>952 1 11 09040 00 0000 120</t>
  </si>
  <si>
    <t>952 1 11 09000 00 0000 120</t>
  </si>
  <si>
    <t>952 1 11 05070 00 0000 120</t>
  </si>
  <si>
    <t>952 1 11 05010 00 0000 120</t>
  </si>
  <si>
    <t>952 1 11 05000 00 0000 120</t>
  </si>
  <si>
    <t>952 1 11 00000 00 0000 000</t>
  </si>
  <si>
    <t>952 1 08 07150 01 0000 110</t>
  </si>
  <si>
    <t>952 1 08 07000 01 0000 110</t>
  </si>
  <si>
    <t>952 1 08 00000 00 0000 000</t>
  </si>
  <si>
    <t>952 1 00 00000 00 0000 000</t>
  </si>
  <si>
    <t>951 2 02 30024 00 0000 150</t>
  </si>
  <si>
    <t>951 2 02 30000 00 0000 150</t>
  </si>
  <si>
    <t>951 2 02 15853 00 0000 150</t>
  </si>
  <si>
    <t>951 2 02 15002 00 0000 150</t>
  </si>
  <si>
    <t>951 2 02 10000 00 0000 150</t>
  </si>
  <si>
    <t>951 2 02 00000 00 0000 000</t>
  </si>
  <si>
    <t>951 2 00 00000 00 0000 000</t>
  </si>
  <si>
    <t>785 1 16 01203 01 0000 140</t>
  </si>
  <si>
    <t>785 1 16 01200 01 0000 140</t>
  </si>
  <si>
    <t>785 1 16 01193 01 0000 140</t>
  </si>
  <si>
    <t>785 1 16 01190 01 0000 140</t>
  </si>
  <si>
    <t>785 1 16 01173 01 0000 140</t>
  </si>
  <si>
    <t>785 1 16 01170 01 0000 140</t>
  </si>
  <si>
    <t>785 1 16 01153 01 0000 140</t>
  </si>
  <si>
    <t>785 1 16 01150 01 0000 140</t>
  </si>
  <si>
    <t>785 1 16 01143 01 0000 140</t>
  </si>
  <si>
    <t>785 1 16 01140 01 0000 140</t>
  </si>
  <si>
    <t>785 1 16 01083 01 0000 140</t>
  </si>
  <si>
    <t>785 1 16 01080 01 0000 140</t>
  </si>
  <si>
    <t>785 1 16 01073 01 0000 140</t>
  </si>
  <si>
    <t>785 1 16 01070 01 0000 140</t>
  </si>
  <si>
    <t>785 1 16 01063 01 0000 140</t>
  </si>
  <si>
    <t>785 1 16 01060 01 0000 140</t>
  </si>
  <si>
    <t>785 1 16 01053 01 0000 140</t>
  </si>
  <si>
    <t>785 1 16 01050 01 0000 140</t>
  </si>
  <si>
    <t>785 1 16 01000 01 0000 140</t>
  </si>
  <si>
    <t>785 1 16 00000 00 0000 000</t>
  </si>
  <si>
    <t>785 1 00 00000 00 0000 000</t>
  </si>
  <si>
    <t>776 1 16 10123 01 0000 140</t>
  </si>
  <si>
    <t>776 1 16 10120 00 0000 140</t>
  </si>
  <si>
    <t>776 1 16 10000 00 0000 140</t>
  </si>
  <si>
    <t>776 1 16 00000 00 0000 000</t>
  </si>
  <si>
    <t>776 1 00 00000 00 0000 000</t>
  </si>
  <si>
    <t>322 1 16 10123 01 0000 140</t>
  </si>
  <si>
    <t>322 1 16 10120 00 0000 140</t>
  </si>
  <si>
    <t>322 1 16 10000 00 0000 140</t>
  </si>
  <si>
    <t>322 1 16 00000 00 0000 000</t>
  </si>
  <si>
    <t>322 1 00 00000 00 0000 000</t>
  </si>
  <si>
    <t>188 1 16 10123 01 0000 140</t>
  </si>
  <si>
    <t>188 1 16 10120 00 0000 140</t>
  </si>
  <si>
    <t>188 1 16 10000 00 0000 140</t>
  </si>
  <si>
    <t>188 1 16 00000 00 0000 000</t>
  </si>
  <si>
    <t>188 1 00 00000 00 0000 000</t>
  </si>
  <si>
    <t>182 1 16 10123 01 0000 140</t>
  </si>
  <si>
    <t>182 1 16 10120 00 0000 140</t>
  </si>
  <si>
    <t>182 1 16 10000 00 0000 140</t>
  </si>
  <si>
    <t>182 1 16 00000 00 0000 000</t>
  </si>
  <si>
    <t>182 1 08 03010 01 0000 110</t>
  </si>
  <si>
    <t>182 1 08 03000 01 0000 110</t>
  </si>
  <si>
    <t>182 1 08 00000 00 0000 000</t>
  </si>
  <si>
    <t>182 1 06 01030 05 0000 110</t>
  </si>
  <si>
    <t>182 1 06 01000 00 0000 110</t>
  </si>
  <si>
    <t>182 1 06 00000 00 0000 000</t>
  </si>
  <si>
    <t>182 1 05 04020 02 0000 110</t>
  </si>
  <si>
    <t>182 1 05 04000 02 0000 110</t>
  </si>
  <si>
    <t>182 1 05 03010 01 0000 110</t>
  </si>
  <si>
    <t>182 1 05 03000 01 0000 110</t>
  </si>
  <si>
    <t>182 1 05 02010 02 0000 110</t>
  </si>
  <si>
    <t>182 1 05 02000 02 0000 110</t>
  </si>
  <si>
    <t>182 1 05 00000 00 0000 000</t>
  </si>
  <si>
    <t>182 1 01 02050 01 0000 110</t>
  </si>
  <si>
    <t>182 1 01 02040 01 0000 110</t>
  </si>
  <si>
    <t>182 1 01 02030 01 0000 110</t>
  </si>
  <si>
    <t>182 1 01 02020 01 0000 110</t>
  </si>
  <si>
    <t>182 1 01 02010 01 0000 110</t>
  </si>
  <si>
    <t>182 1 01 02000 01 0000 110</t>
  </si>
  <si>
    <t>182 1 01 00000 00 0000 000</t>
  </si>
  <si>
    <t>182 1 00 00000 00 0000 000</t>
  </si>
  <si>
    <t>177 1 16 10123 01 0000 140</t>
  </si>
  <si>
    <t>177 1 16 10120 00 0000 140</t>
  </si>
  <si>
    <t>177 1 16 10000 00 0000 140</t>
  </si>
  <si>
    <t>177 1 16 00000 00 0000 000</t>
  </si>
  <si>
    <t>177 1 00 00000 00 0000 000</t>
  </si>
  <si>
    <t>100 1 03 02260 01 0000 110</t>
  </si>
  <si>
    <t>100 1 03 02250 01 0000 110</t>
  </si>
  <si>
    <t>100 1 03 02240 01 0000 110</t>
  </si>
  <si>
    <t>100 1 03 02230 01 0000 110</t>
  </si>
  <si>
    <t>100 1 03 02000 01 0000 110</t>
  </si>
  <si>
    <t>100 1 03 00000 00 0000 000</t>
  </si>
  <si>
    <t>100 1 00 00000 00 0000 000</t>
  </si>
  <si>
    <t>081 1 16 10123 01 0000 140</t>
  </si>
  <si>
    <t>081 1 16 10120 00 0000 140</t>
  </si>
  <si>
    <t>081 1 16 10000 00 0000 140</t>
  </si>
  <si>
    <t>081 1 16 00000 00 0000 000</t>
  </si>
  <si>
    <t>081 1 00 00000 00 0000 000</t>
  </si>
  <si>
    <t>076 1 16 10123 01 0000 140</t>
  </si>
  <si>
    <t>076 1 16 10120 00 0000 140</t>
  </si>
  <si>
    <t>076 1 16 10000 00 0000 140</t>
  </si>
  <si>
    <t>076 1 16 00000 00 0000 000</t>
  </si>
  <si>
    <t>076 1 00 00000 00 0000 000</t>
  </si>
  <si>
    <t>048 1 12 01042 01 0000 120</t>
  </si>
  <si>
    <t>048 1 12 01041 01 0000 120</t>
  </si>
  <si>
    <t>048 1 12 01040 01 0000 120</t>
  </si>
  <si>
    <t>048 1 12 01030 01 0000 120</t>
  </si>
  <si>
    <t>048 1 12 01010 01 0000 120</t>
  </si>
  <si>
    <t>048 1 12 01000 01 0000 120</t>
  </si>
  <si>
    <t>048 1 12 00000 00 0000 000</t>
  </si>
  <si>
    <t>048 1 00 00000 00 0000 000</t>
  </si>
  <si>
    <t>Утвержденные бюджетные назначения 2020 года</t>
  </si>
  <si>
    <t xml:space="preserve">  Плата за выбросы загрязняющих веществ в атмосферный воздух стационарными объектами </t>
  </si>
  <si>
    <t>Показатели источников финансирования дефицита бюджета Ханкайского муниципального района за 2020 год по кодам классификации источников финансирования дефицитов бюджетов</t>
  </si>
  <si>
    <t>Дума ХМО</t>
  </si>
  <si>
    <t>Дума ХМР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</si>
  <si>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 2020 год</t>
  </si>
  <si>
    <t>Межбюджетные трансферты, передаваемые бюджетам сельских поселений</t>
  </si>
  <si>
    <t xml:space="preserve">ОМСУ </t>
  </si>
  <si>
    <t xml:space="preserve">к решению Думы </t>
  </si>
  <si>
    <t>от 27.04.2021 № 159</t>
  </si>
  <si>
    <t>к решению Думы</t>
  </si>
  <si>
    <t xml:space="preserve">                      от 27.04.2021 № 159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</si>
</sst>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dd\.mm\.yyyy"/>
    <numFmt numFmtId="165" formatCode="#,##0.00_ ;\-#,##0.00"/>
    <numFmt numFmtId="166" formatCode="#,##0.000"/>
    <numFmt numFmtId="167" formatCode="#,##0.0"/>
    <numFmt numFmtId="168" formatCode="#,##0.00000"/>
  </numFmts>
  <fonts count="39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  <xf numFmtId="43" fontId="12" fillId="0" borderId="0" applyFont="0" applyFill="0" applyBorder="0" applyAlignment="0" applyProtection="0"/>
    <xf numFmtId="0" fontId="12" fillId="0" borderId="1"/>
    <xf numFmtId="0" fontId="1" fillId="0" borderId="13">
      <alignment horizontal="left" wrapText="1"/>
    </xf>
    <xf numFmtId="0" fontId="12" fillId="0" borderId="1"/>
    <xf numFmtId="0" fontId="28" fillId="0" borderId="1"/>
    <xf numFmtId="0" fontId="1" fillId="0" borderId="11"/>
    <xf numFmtId="0" fontId="1" fillId="0" borderId="2"/>
    <xf numFmtId="0" fontId="7" fillId="0" borderId="1">
      <alignment horizontal="left"/>
    </xf>
    <xf numFmtId="0" fontId="29" fillId="0" borderId="1"/>
    <xf numFmtId="0" fontId="9" fillId="0" borderId="11">
      <alignment horizontal="center"/>
    </xf>
    <xf numFmtId="0" fontId="3" fillId="0" borderId="2">
      <alignment horizontal="center" wrapText="1"/>
    </xf>
    <xf numFmtId="49" fontId="1" fillId="0" borderId="1"/>
    <xf numFmtId="0" fontId="1" fillId="0" borderId="1">
      <alignment horizontal="left" wrapText="1"/>
    </xf>
    <xf numFmtId="49" fontId="1" fillId="0" borderId="31"/>
    <xf numFmtId="0" fontId="3" fillId="0" borderId="31"/>
    <xf numFmtId="0" fontId="1" fillId="0" borderId="31">
      <alignment horizontal="left"/>
    </xf>
    <xf numFmtId="0" fontId="1" fillId="0" borderId="31">
      <alignment horizontal="left" wrapText="1"/>
    </xf>
    <xf numFmtId="0" fontId="29" fillId="0" borderId="27">
      <alignment wrapText="1"/>
    </xf>
    <xf numFmtId="0" fontId="29" fillId="2" borderId="27">
      <alignment wrapText="1"/>
    </xf>
    <xf numFmtId="0" fontId="29" fillId="0" borderId="27"/>
    <xf numFmtId="9" fontId="12" fillId="0" borderId="0" applyFont="0" applyFill="0" applyBorder="0" applyAlignment="0" applyProtection="0"/>
    <xf numFmtId="0" fontId="12" fillId="0" borderId="1"/>
    <xf numFmtId="0" fontId="13" fillId="0" borderId="8">
      <alignment horizontal="right"/>
    </xf>
    <xf numFmtId="0" fontId="13" fillId="0" borderId="5">
      <alignment horizontal="right"/>
    </xf>
    <xf numFmtId="0" fontId="13" fillId="0" borderId="1">
      <alignment horizontal="right"/>
    </xf>
    <xf numFmtId="0" fontId="12" fillId="0" borderId="1"/>
  </cellStyleXfs>
  <cellXfs count="36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5" xfId="32" applyNumberFormat="1" applyProtection="1"/>
    <xf numFmtId="0" fontId="2" fillId="0" borderId="5" xfId="49" applyNumberFormat="1" applyProtection="1">
      <alignment horizontal="center"/>
    </xf>
    <xf numFmtId="49" fontId="1" fillId="0" borderId="5" xfId="52" applyNumberFormat="1" applyProtection="1"/>
    <xf numFmtId="49" fontId="1" fillId="0" borderId="8" xfId="55" applyNumberFormat="1" applyProtection="1"/>
    <xf numFmtId="0" fontId="1" fillId="0" borderId="8" xfId="64" applyNumberFormat="1" applyProtection="1">
      <alignment wrapText="1"/>
    </xf>
    <xf numFmtId="0" fontId="1" fillId="0" borderId="8" xfId="70" applyNumberFormat="1" applyProtection="1"/>
    <xf numFmtId="0" fontId="13" fillId="0" borderId="1" xfId="1" applyNumberFormat="1" applyFont="1" applyProtection="1"/>
    <xf numFmtId="0" fontId="13" fillId="0" borderId="4" xfId="34" applyNumberFormat="1" applyFont="1" applyProtection="1">
      <alignment horizontal="center" vertical="center"/>
    </xf>
    <xf numFmtId="49" fontId="13" fillId="0" borderId="4" xfId="35" applyNumberFormat="1" applyFont="1" applyProtection="1">
      <alignment horizontal="center" vertical="center"/>
    </xf>
    <xf numFmtId="49" fontId="13" fillId="0" borderId="16" xfId="37" applyNumberFormat="1" applyFont="1" applyProtection="1">
      <alignment horizontal="center" wrapText="1"/>
    </xf>
    <xf numFmtId="49" fontId="13" fillId="0" borderId="17" xfId="38" applyNumberFormat="1" applyFont="1" applyProtection="1">
      <alignment horizontal="center"/>
    </xf>
    <xf numFmtId="4" fontId="13" fillId="0" borderId="17" xfId="39" applyNumberFormat="1" applyFont="1" applyProtection="1">
      <alignment horizontal="right" shrinkToFit="1"/>
    </xf>
    <xf numFmtId="49" fontId="13" fillId="0" borderId="19" xfId="41" applyNumberFormat="1" applyFont="1" applyProtection="1">
      <alignment horizontal="center" shrinkToFit="1"/>
    </xf>
    <xf numFmtId="49" fontId="13" fillId="0" borderId="20" xfId="42" applyNumberFormat="1" applyFont="1" applyProtection="1">
      <alignment horizontal="center"/>
    </xf>
    <xf numFmtId="4" fontId="13" fillId="0" borderId="20" xfId="43" applyNumberFormat="1" applyFont="1" applyProtection="1">
      <alignment horizontal="right" shrinkToFit="1"/>
    </xf>
    <xf numFmtId="49" fontId="13" fillId="0" borderId="22" xfId="45" applyNumberFormat="1" applyFont="1" applyProtection="1">
      <alignment horizontal="center" shrinkToFit="1"/>
    </xf>
    <xf numFmtId="49" fontId="13" fillId="0" borderId="23" xfId="46" applyNumberFormat="1" applyFont="1" applyProtection="1">
      <alignment horizontal="center"/>
    </xf>
    <xf numFmtId="4" fontId="13" fillId="0" borderId="23" xfId="47" applyNumberFormat="1" applyFont="1" applyProtection="1">
      <alignment horizontal="right" shrinkToFit="1"/>
    </xf>
    <xf numFmtId="0" fontId="15" fillId="0" borderId="0" xfId="0" applyFont="1" applyProtection="1">
      <protection locked="0"/>
    </xf>
    <xf numFmtId="0" fontId="13" fillId="0" borderId="1" xfId="1" applyNumberFormat="1" applyFont="1" applyAlignment="1" applyProtection="1">
      <alignment vertical="top"/>
    </xf>
    <xf numFmtId="0" fontId="15" fillId="0" borderId="0" xfId="0" applyFont="1" applyAlignment="1" applyProtection="1">
      <alignment vertical="top"/>
      <protection locked="0"/>
    </xf>
    <xf numFmtId="0" fontId="13" fillId="0" borderId="13" xfId="33" applyNumberFormat="1" applyFont="1" applyProtection="1">
      <alignment horizontal="center" vertical="center"/>
    </xf>
    <xf numFmtId="0" fontId="13" fillId="0" borderId="4" xfId="50" applyNumberFormat="1" applyFont="1" applyProtection="1">
      <alignment horizontal="center" vertical="center" shrinkToFit="1"/>
    </xf>
    <xf numFmtId="49" fontId="13" fillId="0" borderId="4" xfId="51" applyNumberFormat="1" applyFont="1" applyProtection="1">
      <alignment horizontal="center" vertical="center" shrinkToFit="1"/>
    </xf>
    <xf numFmtId="4" fontId="13" fillId="0" borderId="24" xfId="54" applyNumberFormat="1" applyFont="1" applyProtection="1">
      <alignment horizontal="right" shrinkToFit="1"/>
    </xf>
    <xf numFmtId="0" fontId="13" fillId="0" borderId="19" xfId="56" applyNumberFormat="1" applyFont="1" applyProtection="1">
      <alignment horizontal="center" shrinkToFit="1"/>
    </xf>
    <xf numFmtId="165" fontId="13" fillId="0" borderId="20" xfId="57" applyNumberFormat="1" applyFont="1" applyProtection="1">
      <alignment horizontal="right" shrinkToFit="1"/>
    </xf>
    <xf numFmtId="165" fontId="13" fillId="0" borderId="25" xfId="58" applyNumberFormat="1" applyFont="1" applyProtection="1">
      <alignment horizontal="right" shrinkToFit="1"/>
    </xf>
    <xf numFmtId="0" fontId="13" fillId="0" borderId="26" xfId="59" applyNumberFormat="1" applyFont="1" applyProtection="1">
      <alignment horizontal="left" wrapText="1"/>
    </xf>
    <xf numFmtId="49" fontId="13" fillId="0" borderId="22" xfId="60" applyNumberFormat="1" applyFont="1" applyProtection="1">
      <alignment horizontal="center" wrapText="1"/>
    </xf>
    <xf numFmtId="49" fontId="13" fillId="0" borderId="23" xfId="61" applyNumberFormat="1" applyFont="1" applyProtection="1">
      <alignment horizontal="center" wrapText="1"/>
    </xf>
    <xf numFmtId="4" fontId="13" fillId="0" borderId="23" xfId="62" applyNumberFormat="1" applyFont="1" applyProtection="1">
      <alignment horizontal="right" wrapText="1"/>
    </xf>
    <xf numFmtId="4" fontId="13" fillId="0" borderId="21" xfId="63" applyNumberFormat="1" applyFont="1" applyProtection="1">
      <alignment horizontal="right" wrapText="1"/>
    </xf>
    <xf numFmtId="0" fontId="13" fillId="0" borderId="27" xfId="65" applyNumberFormat="1" applyFont="1" applyProtection="1">
      <alignment horizontal="left" wrapText="1"/>
    </xf>
    <xf numFmtId="49" fontId="13" fillId="0" borderId="28" xfId="66" applyNumberFormat="1" applyFont="1" applyProtection="1">
      <alignment horizontal="center" shrinkToFit="1"/>
    </xf>
    <xf numFmtId="49" fontId="13" fillId="0" borderId="29" xfId="67" applyNumberFormat="1" applyFont="1" applyProtection="1">
      <alignment horizontal="center"/>
    </xf>
    <xf numFmtId="4" fontId="13" fillId="0" borderId="29" xfId="68" applyNumberFormat="1" applyFont="1" applyProtection="1">
      <alignment horizontal="right" shrinkToFit="1"/>
    </xf>
    <xf numFmtId="49" fontId="13" fillId="0" borderId="30" xfId="69" applyNumberFormat="1" applyFont="1" applyProtection="1">
      <alignment horizontal="center"/>
    </xf>
    <xf numFmtId="0" fontId="14" fillId="0" borderId="26" xfId="59" applyNumberFormat="1" applyFont="1" applyAlignment="1" applyProtection="1">
      <alignment horizontal="left" vertical="top" wrapText="1"/>
    </xf>
    <xf numFmtId="49" fontId="14" fillId="0" borderId="22" xfId="60" applyNumberFormat="1" applyFont="1" applyProtection="1">
      <alignment horizontal="center" wrapText="1"/>
    </xf>
    <xf numFmtId="49" fontId="14" fillId="0" borderId="23" xfId="61" applyNumberFormat="1" applyFont="1" applyProtection="1">
      <alignment horizontal="center" wrapText="1"/>
    </xf>
    <xf numFmtId="4" fontId="14" fillId="0" borderId="23" xfId="62" applyNumberFormat="1" applyFont="1" applyProtection="1">
      <alignment horizontal="right" wrapText="1"/>
    </xf>
    <xf numFmtId="4" fontId="14" fillId="0" borderId="21" xfId="63" applyNumberFormat="1" applyFont="1" applyProtection="1">
      <alignment horizontal="right" wrapText="1"/>
    </xf>
    <xf numFmtId="0" fontId="13" fillId="0" borderId="2" xfId="77" applyNumberFormat="1" applyFont="1" applyProtection="1">
      <alignment horizontal="left"/>
    </xf>
    <xf numFmtId="49" fontId="13" fillId="0" borderId="2" xfId="78" applyNumberFormat="1" applyFont="1" applyProtection="1">
      <alignment horizontal="left"/>
    </xf>
    <xf numFmtId="0" fontId="13" fillId="0" borderId="2" xfId="79" applyNumberFormat="1" applyFont="1" applyProtection="1">
      <alignment horizontal="center" shrinkToFit="1"/>
    </xf>
    <xf numFmtId="49" fontId="13" fillId="0" borderId="2" xfId="80" applyNumberFormat="1" applyFont="1" applyProtection="1">
      <alignment horizontal="center" vertical="center" shrinkToFit="1"/>
    </xf>
    <xf numFmtId="49" fontId="13" fillId="0" borderId="2" xfId="81" applyNumberFormat="1" applyFont="1" applyProtection="1">
      <alignment shrinkToFit="1"/>
    </xf>
    <xf numFmtId="49" fontId="13" fillId="0" borderId="2" xfId="82" applyNumberFormat="1" applyFont="1" applyProtection="1">
      <alignment horizontal="right"/>
    </xf>
    <xf numFmtId="0" fontId="13" fillId="0" borderId="16" xfId="83" applyNumberFormat="1" applyFont="1" applyProtection="1">
      <alignment horizontal="center" vertical="center" shrinkToFit="1"/>
    </xf>
    <xf numFmtId="49" fontId="13" fillId="0" borderId="17" xfId="84" applyNumberFormat="1" applyFont="1" applyProtection="1">
      <alignment horizontal="center" vertical="center"/>
    </xf>
    <xf numFmtId="0" fontId="13" fillId="0" borderId="15" xfId="85" applyNumberFormat="1" applyFont="1" applyProtection="1">
      <alignment horizontal="left" wrapText="1" indent="2"/>
    </xf>
    <xf numFmtId="0" fontId="13" fillId="0" borderId="32" xfId="86" applyNumberFormat="1" applyFont="1" applyProtection="1">
      <alignment horizontal="center" vertical="center" shrinkToFit="1"/>
    </xf>
    <xf numFmtId="49" fontId="13" fillId="0" borderId="13" xfId="87" applyNumberFormat="1" applyFont="1" applyProtection="1">
      <alignment horizontal="center" vertical="center"/>
    </xf>
    <xf numFmtId="165" fontId="13" fillId="0" borderId="13" xfId="88" applyNumberFormat="1" applyFont="1" applyProtection="1">
      <alignment horizontal="right" vertical="center" shrinkToFit="1"/>
    </xf>
    <xf numFmtId="165" fontId="13" fillId="0" borderId="27" xfId="89" applyNumberFormat="1" applyFont="1" applyProtection="1">
      <alignment horizontal="right" vertical="center" shrinkToFit="1"/>
    </xf>
    <xf numFmtId="0" fontId="13" fillId="0" borderId="33" xfId="90" applyNumberFormat="1" applyFont="1" applyProtection="1">
      <alignment horizontal="left" wrapText="1"/>
    </xf>
    <xf numFmtId="4" fontId="13" fillId="0" borderId="13" xfId="91" applyNumberFormat="1" applyFont="1" applyProtection="1">
      <alignment horizontal="right" shrinkToFit="1"/>
    </xf>
    <xf numFmtId="4" fontId="13" fillId="0" borderId="27" xfId="92" applyNumberFormat="1" applyFont="1" applyProtection="1">
      <alignment horizontal="right" shrinkToFit="1"/>
    </xf>
    <xf numFmtId="0" fontId="13" fillId="0" borderId="18" xfId="93" applyNumberFormat="1" applyFont="1" applyProtection="1">
      <alignment horizontal="left" wrapText="1" indent="2"/>
    </xf>
    <xf numFmtId="0" fontId="13" fillId="2" borderId="26" xfId="97" applyNumberFormat="1" applyFont="1" applyProtection="1">
      <alignment horizontal="left" wrapText="1"/>
    </xf>
    <xf numFmtId="49" fontId="13" fillId="0" borderId="27" xfId="98" applyNumberFormat="1" applyFont="1" applyProtection="1">
      <alignment horizontal="center" shrinkToFit="1"/>
    </xf>
    <xf numFmtId="49" fontId="13" fillId="0" borderId="13" xfId="99" applyNumberFormat="1" applyFont="1" applyProtection="1">
      <alignment horizontal="center" vertical="center" shrinkToFit="1"/>
    </xf>
    <xf numFmtId="0" fontId="16" fillId="0" borderId="0" xfId="0" applyFont="1" applyAlignment="1" applyProtection="1">
      <alignment horizontal="right"/>
      <protection locked="0"/>
    </xf>
    <xf numFmtId="0" fontId="13" fillId="0" borderId="1" xfId="4" applyFont="1" applyAlignment="1" applyProtection="1">
      <alignment horizontal="right"/>
      <protection locked="0"/>
    </xf>
    <xf numFmtId="0" fontId="14" fillId="0" borderId="1" xfId="28" applyNumberFormat="1" applyFont="1" applyBorder="1" applyProtection="1">
      <alignment horizontal="center"/>
    </xf>
    <xf numFmtId="0" fontId="14" fillId="0" borderId="1" xfId="28" applyFont="1" applyBorder="1">
      <alignment horizontal="center"/>
    </xf>
    <xf numFmtId="0" fontId="18" fillId="0" borderId="1" xfId="39" applyNumberFormat="1" applyFont="1" applyBorder="1" applyAlignment="1" applyProtection="1">
      <alignment horizontal="right" vertical="center"/>
    </xf>
    <xf numFmtId="0" fontId="18" fillId="0" borderId="1" xfId="35" applyNumberFormat="1" applyFont="1" applyBorder="1" applyAlignment="1" applyProtection="1">
      <alignment horizontal="right" vertical="center"/>
    </xf>
    <xf numFmtId="0" fontId="19" fillId="4" borderId="0" xfId="0" applyFont="1" applyFill="1" applyAlignment="1">
      <alignment vertical="top"/>
    </xf>
    <xf numFmtId="0" fontId="19" fillId="4" borderId="0" xfId="0" applyFont="1" applyFill="1"/>
    <xf numFmtId="4" fontId="19" fillId="4" borderId="0" xfId="0" applyNumberFormat="1" applyFont="1" applyFill="1" applyAlignment="1">
      <alignment vertical="top"/>
    </xf>
    <xf numFmtId="0" fontId="15" fillId="4" borderId="0" xfId="0" applyFont="1" applyFill="1"/>
    <xf numFmtId="0" fontId="19" fillId="0" borderId="0" xfId="0" applyFont="1" applyFill="1" applyAlignment="1">
      <alignment horizontal="right"/>
    </xf>
    <xf numFmtId="0" fontId="16" fillId="4" borderId="0" xfId="0" applyFont="1" applyFill="1"/>
    <xf numFmtId="0" fontId="19" fillId="4" borderId="0" xfId="0" applyFont="1" applyFill="1" applyAlignment="1">
      <alignment horizontal="center" vertical="top" wrapText="1"/>
    </xf>
    <xf numFmtId="0" fontId="19" fillId="4" borderId="0" xfId="0" applyFont="1" applyFill="1" applyAlignment="1">
      <alignment horizontal="center" wrapText="1"/>
    </xf>
    <xf numFmtId="4" fontId="21" fillId="4" borderId="0" xfId="0" applyNumberFormat="1" applyFont="1" applyFill="1" applyAlignment="1">
      <alignment horizontal="right" vertical="top"/>
    </xf>
    <xf numFmtId="0" fontId="18" fillId="4" borderId="34" xfId="0" applyFont="1" applyFill="1" applyBorder="1" applyAlignment="1">
      <alignment horizontal="center" vertical="top" wrapText="1"/>
    </xf>
    <xf numFmtId="0" fontId="18" fillId="4" borderId="34" xfId="0" applyFont="1" applyFill="1" applyBorder="1" applyAlignment="1">
      <alignment horizontal="center" vertical="center" wrapText="1"/>
    </xf>
    <xf numFmtId="4" fontId="19" fillId="4" borderId="34" xfId="0" applyNumberFormat="1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vertical="top" wrapText="1"/>
    </xf>
    <xf numFmtId="49" fontId="17" fillId="4" borderId="34" xfId="0" applyNumberFormat="1" applyFont="1" applyFill="1" applyBorder="1" applyAlignment="1">
      <alignment horizontal="center" vertical="top" shrinkToFit="1"/>
    </xf>
    <xf numFmtId="166" fontId="17" fillId="4" borderId="34" xfId="0" applyNumberFormat="1" applyFont="1" applyFill="1" applyBorder="1" applyAlignment="1">
      <alignment horizontal="right" vertical="top" shrinkToFit="1"/>
    </xf>
    <xf numFmtId="10" fontId="22" fillId="4" borderId="34" xfId="0" applyNumberFormat="1" applyFont="1" applyFill="1" applyBorder="1" applyAlignment="1">
      <alignment vertical="top"/>
    </xf>
    <xf numFmtId="0" fontId="23" fillId="4" borderId="0" xfId="0" applyFont="1" applyFill="1"/>
    <xf numFmtId="0" fontId="18" fillId="4" borderId="34" xfId="0" applyFont="1" applyFill="1" applyBorder="1" applyAlignment="1">
      <alignment vertical="top" wrapText="1"/>
    </xf>
    <xf numFmtId="49" fontId="18" fillId="4" borderId="34" xfId="0" applyNumberFormat="1" applyFont="1" applyFill="1" applyBorder="1" applyAlignment="1">
      <alignment horizontal="center" vertical="top" shrinkToFit="1"/>
    </xf>
    <xf numFmtId="166" fontId="18" fillId="4" borderId="34" xfId="0" applyNumberFormat="1" applyFont="1" applyFill="1" applyBorder="1" applyAlignment="1">
      <alignment horizontal="right" vertical="top" shrinkToFit="1"/>
    </xf>
    <xf numFmtId="10" fontId="19" fillId="4" borderId="34" xfId="0" applyNumberFormat="1" applyFont="1" applyFill="1" applyBorder="1" applyAlignment="1">
      <alignment vertical="top"/>
    </xf>
    <xf numFmtId="166" fontId="19" fillId="4" borderId="34" xfId="0" applyNumberFormat="1" applyFont="1" applyFill="1" applyBorder="1" applyAlignment="1">
      <alignment vertical="top"/>
    </xf>
    <xf numFmtId="0" fontId="19" fillId="4" borderId="34" xfId="0" applyFont="1" applyFill="1" applyBorder="1" applyAlignment="1">
      <alignment horizontal="left" vertical="top" wrapText="1"/>
    </xf>
    <xf numFmtId="10" fontId="20" fillId="4" borderId="34" xfId="0" applyNumberFormat="1" applyFont="1" applyFill="1" applyBorder="1" applyAlignment="1">
      <alignment vertical="top"/>
    </xf>
    <xf numFmtId="166" fontId="15" fillId="4" borderId="0" xfId="0" applyNumberFormat="1" applyFont="1" applyFill="1"/>
    <xf numFmtId="0" fontId="21" fillId="4" borderId="34" xfId="0" applyFont="1" applyFill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19" fillId="5" borderId="34" xfId="0" applyFont="1" applyFill="1" applyBorder="1" applyAlignment="1">
      <alignment vertical="center" wrapText="1"/>
    </xf>
    <xf numFmtId="0" fontId="19" fillId="5" borderId="34" xfId="0" applyFont="1" applyFill="1" applyBorder="1" applyAlignment="1">
      <alignment vertical="top" wrapText="1"/>
    </xf>
    <xf numFmtId="0" fontId="19" fillId="4" borderId="35" xfId="0" applyFont="1" applyFill="1" applyBorder="1" applyAlignment="1">
      <alignment horizontal="center" vertical="top"/>
    </xf>
    <xf numFmtId="0" fontId="21" fillId="5" borderId="34" xfId="0" applyFont="1" applyFill="1" applyBorder="1" applyAlignment="1">
      <alignment vertical="center" wrapText="1"/>
    </xf>
    <xf numFmtId="0" fontId="21" fillId="4" borderId="0" xfId="0" applyFont="1" applyFill="1"/>
    <xf numFmtId="0" fontId="19" fillId="4" borderId="0" xfId="0" applyFont="1" applyFill="1" applyAlignment="1">
      <alignment horizontal="right"/>
    </xf>
    <xf numFmtId="0" fontId="19" fillId="0" borderId="0" xfId="0" applyFont="1" applyFill="1" applyAlignment="1">
      <alignment horizontal="right" vertical="top"/>
    </xf>
    <xf numFmtId="0" fontId="21" fillId="4" borderId="0" xfId="0" applyFont="1" applyFill="1" applyAlignment="1">
      <alignment vertical="top"/>
    </xf>
    <xf numFmtId="0" fontId="21" fillId="4" borderId="0" xfId="0" applyFont="1" applyFill="1" applyAlignment="1">
      <alignment horizontal="center" wrapText="1"/>
    </xf>
    <xf numFmtId="0" fontId="21" fillId="4" borderId="0" xfId="0" applyFont="1" applyFill="1" applyAlignment="1">
      <alignment horizontal="right" vertical="top" wrapText="1"/>
    </xf>
    <xf numFmtId="10" fontId="21" fillId="4" borderId="34" xfId="0" applyNumberFormat="1" applyFont="1" applyFill="1" applyBorder="1" applyAlignment="1">
      <alignment vertical="top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5" fillId="6" borderId="37" xfId="0" applyFont="1" applyFill="1" applyBorder="1"/>
    <xf numFmtId="0" fontId="15" fillId="6" borderId="37" xfId="0" applyFont="1" applyFill="1" applyBorder="1" applyAlignment="1">
      <alignment horizontal="right"/>
    </xf>
    <xf numFmtId="0" fontId="24" fillId="6" borderId="34" xfId="0" applyFont="1" applyFill="1" applyBorder="1" applyAlignment="1">
      <alignment horizontal="center" vertical="center" wrapText="1"/>
    </xf>
    <xf numFmtId="49" fontId="24" fillId="6" borderId="34" xfId="0" applyNumberFormat="1" applyFont="1" applyFill="1" applyBorder="1" applyAlignment="1" applyProtection="1">
      <alignment horizontal="center" wrapText="1" shrinkToFit="1"/>
      <protection locked="0"/>
    </xf>
    <xf numFmtId="166" fontId="24" fillId="6" borderId="34" xfId="0" applyNumberFormat="1" applyFont="1" applyFill="1" applyBorder="1" applyAlignment="1" applyProtection="1">
      <alignment horizontal="right" shrinkToFit="1"/>
      <protection locked="0"/>
    </xf>
    <xf numFmtId="0" fontId="23" fillId="0" borderId="0" xfId="0" applyFont="1"/>
    <xf numFmtId="0" fontId="15" fillId="6" borderId="34" xfId="0" applyFont="1" applyFill="1" applyBorder="1" applyAlignment="1">
      <alignment wrapText="1"/>
    </xf>
    <xf numFmtId="49" fontId="15" fillId="6" borderId="34" xfId="0" applyNumberFormat="1" applyFont="1" applyFill="1" applyBorder="1" applyAlignment="1" applyProtection="1">
      <alignment horizontal="center" wrapText="1" shrinkToFit="1"/>
      <protection locked="0"/>
    </xf>
    <xf numFmtId="166" fontId="15" fillId="6" borderId="34" xfId="0" applyNumberFormat="1" applyFont="1" applyFill="1" applyBorder="1" applyAlignment="1" applyProtection="1">
      <alignment horizontal="right" shrinkToFit="1"/>
      <protection locked="0"/>
    </xf>
    <xf numFmtId="0" fontId="25" fillId="6" borderId="34" xfId="0" applyFont="1" applyFill="1" applyBorder="1" applyAlignment="1">
      <alignment wrapText="1"/>
    </xf>
    <xf numFmtId="49" fontId="25" fillId="6" borderId="34" xfId="0" applyNumberFormat="1" applyFont="1" applyFill="1" applyBorder="1" applyAlignment="1">
      <alignment horizontal="center" shrinkToFit="1"/>
    </xf>
    <xf numFmtId="166" fontId="25" fillId="6" borderId="34" xfId="0" applyNumberFormat="1" applyFont="1" applyFill="1" applyBorder="1" applyAlignment="1">
      <alignment horizontal="right" shrinkToFit="1"/>
    </xf>
    <xf numFmtId="0" fontId="15" fillId="6" borderId="0" xfId="0" applyFont="1" applyFill="1"/>
    <xf numFmtId="0" fontId="16" fillId="4" borderId="0" xfId="0" applyFont="1" applyFill="1" applyAlignment="1">
      <alignment horizontal="right"/>
    </xf>
    <xf numFmtId="0" fontId="16" fillId="4" borderId="0" xfId="0" applyFont="1" applyFill="1" applyAlignment="1">
      <alignment vertical="top"/>
    </xf>
    <xf numFmtId="0" fontId="26" fillId="4" borderId="0" xfId="0" applyFont="1" applyFill="1" applyAlignment="1">
      <alignment horizontal="right"/>
    </xf>
    <xf numFmtId="0" fontId="15" fillId="4" borderId="0" xfId="0" applyFont="1" applyFill="1" applyAlignment="1">
      <alignment horizontal="right"/>
    </xf>
    <xf numFmtId="4" fontId="16" fillId="4" borderId="0" xfId="0" applyNumberFormat="1" applyFont="1" applyFill="1" applyAlignment="1">
      <alignment vertical="top"/>
    </xf>
    <xf numFmtId="0" fontId="15" fillId="4" borderId="1" xfId="0" applyFont="1" applyFill="1" applyBorder="1" applyAlignment="1">
      <alignment horizontal="center" wrapText="1"/>
    </xf>
    <xf numFmtId="0" fontId="16" fillId="0" borderId="1" xfId="0" applyFont="1" applyBorder="1" applyAlignment="1"/>
    <xf numFmtId="0" fontId="16" fillId="4" borderId="1" xfId="0" applyFont="1" applyFill="1" applyBorder="1"/>
    <xf numFmtId="0" fontId="16" fillId="4" borderId="1" xfId="0" applyFont="1" applyFill="1" applyBorder="1" applyAlignment="1">
      <alignment vertical="top"/>
    </xf>
    <xf numFmtId="0" fontId="16" fillId="0" borderId="1" xfId="0" applyFont="1" applyBorder="1" applyAlignment="1">
      <alignment horizontal="right"/>
    </xf>
    <xf numFmtId="0" fontId="13" fillId="4" borderId="34" xfId="0" applyFont="1" applyFill="1" applyBorder="1" applyAlignment="1">
      <alignment horizontal="center" vertical="center" wrapText="1"/>
    </xf>
    <xf numFmtId="0" fontId="15" fillId="0" borderId="34" xfId="42" applyNumberFormat="1" applyFont="1" applyBorder="1" applyAlignment="1" applyProtection="1">
      <alignment horizontal="center" vertical="center" wrapText="1"/>
    </xf>
    <xf numFmtId="0" fontId="15" fillId="4" borderId="34" xfId="42" applyNumberFormat="1" applyFont="1" applyFill="1" applyBorder="1" applyAlignment="1" applyProtection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" fontId="15" fillId="4" borderId="0" xfId="0" applyNumberFormat="1" applyFont="1" applyFill="1" applyAlignment="1">
      <alignment vertical="top"/>
    </xf>
    <xf numFmtId="4" fontId="15" fillId="4" borderId="0" xfId="0" applyNumberFormat="1" applyFont="1" applyFill="1"/>
    <xf numFmtId="0" fontId="15" fillId="0" borderId="0" xfId="0" applyFont="1"/>
    <xf numFmtId="0" fontId="19" fillId="0" borderId="0" xfId="0" applyFo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right"/>
    </xf>
    <xf numFmtId="0" fontId="19" fillId="0" borderId="36" xfId="0" applyFont="1" applyBorder="1" applyAlignment="1">
      <alignment horizontal="left" vertical="center"/>
    </xf>
    <xf numFmtId="0" fontId="19" fillId="0" borderId="34" xfId="0" applyFont="1" applyBorder="1" applyAlignment="1">
      <alignment horizontal="center" wrapText="1"/>
    </xf>
    <xf numFmtId="0" fontId="19" fillId="0" borderId="36" xfId="0" applyFont="1" applyBorder="1" applyAlignment="1">
      <alignment horizontal="left" wrapText="1"/>
    </xf>
    <xf numFmtId="0" fontId="19" fillId="7" borderId="34" xfId="0" applyFont="1" applyFill="1" applyBorder="1" applyAlignment="1"/>
    <xf numFmtId="4" fontId="19" fillId="7" borderId="34" xfId="0" applyNumberFormat="1" applyFont="1" applyFill="1" applyBorder="1"/>
    <xf numFmtId="0" fontId="19" fillId="0" borderId="36" xfId="0" applyFont="1" applyBorder="1" applyAlignment="1">
      <alignment horizontal="left"/>
    </xf>
    <xf numFmtId="4" fontId="19" fillId="4" borderId="34" xfId="0" applyNumberFormat="1" applyFont="1" applyFill="1" applyBorder="1"/>
    <xf numFmtId="4" fontId="19" fillId="0" borderId="0" xfId="0" applyNumberFormat="1" applyFont="1"/>
    <xf numFmtId="0" fontId="20" fillId="0" borderId="34" xfId="0" applyFont="1" applyBorder="1" applyAlignment="1">
      <alignment horizontal="center"/>
    </xf>
    <xf numFmtId="3" fontId="20" fillId="0" borderId="34" xfId="142" applyNumberFormat="1" applyFont="1" applyFill="1" applyBorder="1" applyAlignment="1"/>
    <xf numFmtId="4" fontId="20" fillId="0" borderId="34" xfId="0" applyNumberFormat="1" applyFont="1" applyFill="1" applyBorder="1"/>
    <xf numFmtId="0" fontId="20" fillId="0" borderId="0" xfId="0" applyFont="1"/>
    <xf numFmtId="2" fontId="19" fillId="0" borderId="0" xfId="0" applyNumberFormat="1" applyFont="1"/>
    <xf numFmtId="0" fontId="20" fillId="0" borderId="0" xfId="0" applyFont="1" applyAlignment="1">
      <alignment horizontal="center"/>
    </xf>
    <xf numFmtId="0" fontId="19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166" fontId="19" fillId="0" borderId="34" xfId="0" applyNumberFormat="1" applyFont="1" applyBorder="1" applyAlignment="1">
      <alignment horizontal="center" vertical="center" wrapText="1"/>
    </xf>
    <xf numFmtId="0" fontId="15" fillId="0" borderId="1" xfId="0" applyFont="1" applyFill="1" applyBorder="1"/>
    <xf numFmtId="0" fontId="24" fillId="0" borderId="1" xfId="0" applyFont="1" applyFill="1" applyBorder="1"/>
    <xf numFmtId="0" fontId="15" fillId="4" borderId="0" xfId="0" applyFont="1" applyFill="1" applyAlignment="1">
      <alignment horizontal="right" wrapText="1"/>
    </xf>
    <xf numFmtId="0" fontId="16" fillId="0" borderId="0" xfId="0" applyFont="1" applyAlignment="1"/>
    <xf numFmtId="0" fontId="19" fillId="0" borderId="0" xfId="0" applyFont="1" applyAlignment="1">
      <alignment wrapText="1"/>
    </xf>
    <xf numFmtId="0" fontId="15" fillId="0" borderId="1" xfId="0" applyFont="1" applyFill="1" applyBorder="1" applyAlignment="1">
      <alignment horizontal="right"/>
    </xf>
    <xf numFmtId="49" fontId="24" fillId="0" borderId="1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/>
    </xf>
    <xf numFmtId="0" fontId="15" fillId="0" borderId="34" xfId="0" applyFont="1" applyBorder="1" applyAlignment="1">
      <alignment wrapText="1"/>
    </xf>
    <xf numFmtId="166" fontId="15" fillId="0" borderId="34" xfId="0" applyNumberFormat="1" applyFont="1" applyFill="1" applyBorder="1" applyAlignment="1">
      <alignment horizontal="center"/>
    </xf>
    <xf numFmtId="0" fontId="24" fillId="0" borderId="34" xfId="0" applyFont="1" applyFill="1" applyBorder="1"/>
    <xf numFmtId="166" fontId="24" fillId="0" borderId="34" xfId="0" applyNumberFormat="1" applyFont="1" applyFill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12" fillId="0" borderId="1" xfId="143" applyProtection="1">
      <protection locked="0"/>
    </xf>
    <xf numFmtId="0" fontId="6" fillId="0" borderId="31" xfId="72" applyNumberFormat="1" applyProtection="1"/>
    <xf numFmtId="0" fontId="6" fillId="0" borderId="11" xfId="71" applyNumberFormat="1" applyProtection="1"/>
    <xf numFmtId="0" fontId="14" fillId="0" borderId="26" xfId="59" applyNumberFormat="1" applyFont="1" applyProtection="1">
      <alignment horizontal="left" wrapText="1"/>
    </xf>
    <xf numFmtId="49" fontId="14" fillId="0" borderId="34" xfId="61" applyNumberFormat="1" applyFont="1" applyBorder="1" applyProtection="1">
      <alignment horizontal="center" wrapText="1"/>
    </xf>
    <xf numFmtId="49" fontId="14" fillId="0" borderId="34" xfId="60" applyNumberFormat="1" applyFont="1" applyBorder="1" applyProtection="1">
      <alignment horizontal="center" wrapText="1"/>
    </xf>
    <xf numFmtId="0" fontId="14" fillId="0" borderId="34" xfId="59" applyNumberFormat="1" applyFont="1" applyBorder="1" applyAlignment="1" applyProtection="1">
      <alignment horizontal="left" vertical="top" wrapText="1"/>
    </xf>
    <xf numFmtId="49" fontId="1" fillId="0" borderId="1" xfId="55" applyNumberFormat="1" applyBorder="1" applyProtection="1"/>
    <xf numFmtId="165" fontId="14" fillId="0" borderId="34" xfId="57" applyNumberFormat="1" applyFont="1" applyBorder="1" applyProtection="1">
      <alignment horizontal="right" shrinkToFit="1"/>
    </xf>
    <xf numFmtId="0" fontId="13" fillId="0" borderId="18" xfId="40" applyNumberFormat="1" applyFont="1" applyProtection="1">
      <alignment horizontal="left" wrapText="1"/>
    </xf>
    <xf numFmtId="4" fontId="14" fillId="0" borderId="24" xfId="54" applyNumberFormat="1" applyFont="1" applyProtection="1">
      <alignment horizontal="right" shrinkToFit="1"/>
    </xf>
    <xf numFmtId="4" fontId="14" fillId="0" borderId="17" xfId="39" applyNumberFormat="1" applyFont="1" applyProtection="1">
      <alignment horizontal="right" shrinkToFit="1"/>
    </xf>
    <xf numFmtId="49" fontId="14" fillId="0" borderId="17" xfId="38" applyNumberFormat="1" applyFont="1" applyProtection="1">
      <alignment horizontal="center"/>
    </xf>
    <xf numFmtId="0" fontId="14" fillId="0" borderId="16" xfId="53" applyNumberFormat="1" applyFont="1" applyProtection="1">
      <alignment horizontal="center" shrinkToFit="1"/>
    </xf>
    <xf numFmtId="0" fontId="14" fillId="0" borderId="15" xfId="36" applyNumberFormat="1" applyFont="1" applyProtection="1">
      <alignment horizontal="left" wrapText="1"/>
    </xf>
    <xf numFmtId="49" fontId="3" fillId="0" borderId="1" xfId="48" applyNumberFormat="1" applyProtection="1">
      <alignment horizontal="right"/>
    </xf>
    <xf numFmtId="0" fontId="13" fillId="0" borderId="2" xfId="28" applyNumberFormat="1" applyFont="1" applyAlignment="1" applyProtection="1">
      <alignment horizontal="right"/>
    </xf>
    <xf numFmtId="0" fontId="12" fillId="0" borderId="1" xfId="145" applyProtection="1">
      <protection locked="0"/>
    </xf>
    <xf numFmtId="0" fontId="28" fillId="0" borderId="1" xfId="146" applyNumberFormat="1" applyProtection="1"/>
    <xf numFmtId="0" fontId="1" fillId="0" borderId="11" xfId="147" applyNumberFormat="1" applyProtection="1"/>
    <xf numFmtId="0" fontId="1" fillId="0" borderId="2" xfId="148" applyNumberFormat="1" applyProtection="1"/>
    <xf numFmtId="0" fontId="7" fillId="0" borderId="1" xfId="149" applyNumberFormat="1" applyProtection="1">
      <alignment horizontal="left"/>
    </xf>
    <xf numFmtId="0" fontId="1" fillId="0" borderId="1" xfId="106" applyNumberFormat="1" applyProtection="1">
      <alignment horizontal="left"/>
    </xf>
    <xf numFmtId="0" fontId="3" fillId="0" borderId="1" xfId="16" applyNumberFormat="1" applyProtection="1">
      <alignment horizontal="left"/>
    </xf>
    <xf numFmtId="0" fontId="3" fillId="0" borderId="1" xfId="10" applyNumberFormat="1" applyProtection="1"/>
    <xf numFmtId="0" fontId="29" fillId="0" borderId="1" xfId="150" applyNumberFormat="1" applyProtection="1"/>
    <xf numFmtId="0" fontId="9" fillId="0" borderId="11" xfId="151" applyNumberFormat="1" applyProtection="1">
      <alignment horizontal="center"/>
    </xf>
    <xf numFmtId="0" fontId="9" fillId="0" borderId="1" xfId="114" applyNumberFormat="1" applyProtection="1">
      <alignment horizontal="center"/>
    </xf>
    <xf numFmtId="49" fontId="1" fillId="0" borderId="1" xfId="153" applyNumberFormat="1" applyProtection="1"/>
    <xf numFmtId="0" fontId="1" fillId="0" borderId="1" xfId="154" applyNumberFormat="1" applyProtection="1">
      <alignment horizontal="left" wrapText="1"/>
    </xf>
    <xf numFmtId="49" fontId="1" fillId="0" borderId="31" xfId="155" applyNumberFormat="1" applyProtection="1"/>
    <xf numFmtId="0" fontId="3" fillId="0" borderId="31" xfId="156" applyNumberFormat="1" applyProtection="1"/>
    <xf numFmtId="0" fontId="1" fillId="0" borderId="31" xfId="157" applyNumberFormat="1" applyProtection="1">
      <alignment horizontal="left"/>
    </xf>
    <xf numFmtId="0" fontId="1" fillId="0" borderId="31" xfId="158" applyNumberFormat="1" applyProtection="1">
      <alignment horizontal="left" wrapText="1"/>
    </xf>
    <xf numFmtId="0" fontId="1" fillId="0" borderId="11" xfId="100" applyNumberFormat="1" applyProtection="1">
      <alignment horizontal="left"/>
    </xf>
    <xf numFmtId="0" fontId="13" fillId="0" borderId="27" xfId="159" applyNumberFormat="1" applyFont="1" applyProtection="1">
      <alignment wrapText="1"/>
    </xf>
    <xf numFmtId="0" fontId="13" fillId="0" borderId="27" xfId="161" applyNumberFormat="1" applyFont="1" applyProtection="1"/>
    <xf numFmtId="49" fontId="7" fillId="0" borderId="1" xfId="76" applyNumberFormat="1" applyProtection="1"/>
    <xf numFmtId="49" fontId="3" fillId="0" borderId="1" xfId="17" applyNumberFormat="1" applyProtection="1"/>
    <xf numFmtId="49" fontId="3" fillId="0" borderId="1" xfId="75" applyNumberFormat="1" applyProtection="1">
      <alignment horizontal="center"/>
    </xf>
    <xf numFmtId="49" fontId="3" fillId="0" borderId="1" xfId="74" applyNumberFormat="1" applyProtection="1">
      <alignment wrapText="1"/>
    </xf>
    <xf numFmtId="0" fontId="3" fillId="0" borderId="1" xfId="73" applyNumberFormat="1" applyProtection="1">
      <alignment wrapText="1"/>
    </xf>
    <xf numFmtId="0" fontId="13" fillId="0" borderId="15" xfId="36" applyNumberFormat="1" applyFont="1" applyProtection="1">
      <alignment horizontal="left" wrapText="1"/>
    </xf>
    <xf numFmtId="0" fontId="13" fillId="0" borderId="21" xfId="44" applyNumberFormat="1" applyFont="1" applyProtection="1">
      <alignment horizontal="left" wrapText="1" indent="2"/>
    </xf>
    <xf numFmtId="4" fontId="18" fillId="4" borderId="34" xfId="0" applyNumberFormat="1" applyFont="1" applyFill="1" applyBorder="1" applyAlignment="1">
      <alignment horizontal="right" vertical="top" shrinkToFit="1"/>
    </xf>
    <xf numFmtId="4" fontId="19" fillId="4" borderId="34" xfId="0" applyNumberFormat="1" applyFont="1" applyFill="1" applyBorder="1" applyAlignment="1">
      <alignment horizontal="right" vertical="top"/>
    </xf>
    <xf numFmtId="0" fontId="30" fillId="4" borderId="34" xfId="0" applyFont="1" applyFill="1" applyBorder="1" applyAlignment="1">
      <alignment vertical="top" wrapText="1"/>
    </xf>
    <xf numFmtId="49" fontId="31" fillId="4" borderId="34" xfId="0" applyNumberFormat="1" applyFont="1" applyFill="1" applyBorder="1" applyAlignment="1">
      <alignment horizontal="center" vertical="top" shrinkToFit="1"/>
    </xf>
    <xf numFmtId="4" fontId="32" fillId="4" borderId="34" xfId="0" applyNumberFormat="1" applyFont="1" applyFill="1" applyBorder="1" applyAlignment="1">
      <alignment horizontal="right" vertical="top"/>
    </xf>
    <xf numFmtId="0" fontId="21" fillId="4" borderId="41" xfId="0" applyFont="1" applyFill="1" applyBorder="1" applyAlignment="1">
      <alignment vertical="top" wrapText="1"/>
    </xf>
    <xf numFmtId="4" fontId="31" fillId="4" borderId="34" xfId="0" applyNumberFormat="1" applyFont="1" applyFill="1" applyBorder="1" applyAlignment="1">
      <alignment horizontal="right" vertical="top" shrinkToFit="1"/>
    </xf>
    <xf numFmtId="0" fontId="21" fillId="5" borderId="42" xfId="0" applyFont="1" applyFill="1" applyBorder="1" applyAlignment="1">
      <alignment vertical="top" wrapText="1"/>
    </xf>
    <xf numFmtId="0" fontId="21" fillId="4" borderId="35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vertical="top" wrapText="1"/>
    </xf>
    <xf numFmtId="0" fontId="19" fillId="4" borderId="34" xfId="0" applyFont="1" applyFill="1" applyBorder="1" applyAlignment="1">
      <alignment vertical="top" wrapText="1"/>
    </xf>
    <xf numFmtId="0" fontId="19" fillId="4" borderId="0" xfId="0" applyFont="1" applyFill="1" applyAlignment="1">
      <alignment vertical="top" wrapText="1"/>
    </xf>
    <xf numFmtId="0" fontId="21" fillId="4" borderId="34" xfId="0" applyFont="1" applyFill="1" applyBorder="1" applyAlignment="1">
      <alignment vertical="top"/>
    </xf>
    <xf numFmtId="0" fontId="21" fillId="5" borderId="34" xfId="0" applyFont="1" applyFill="1" applyBorder="1" applyAlignment="1">
      <alignment vertical="top" wrapText="1"/>
    </xf>
    <xf numFmtId="4" fontId="31" fillId="4" borderId="34" xfId="0" quotePrefix="1" applyNumberFormat="1" applyFont="1" applyFill="1" applyBorder="1" applyAlignment="1">
      <alignment horizontal="right" vertical="top" shrinkToFit="1"/>
    </xf>
    <xf numFmtId="49" fontId="17" fillId="4" borderId="36" xfId="0" applyNumberFormat="1" applyFont="1" applyFill="1" applyBorder="1" applyAlignment="1">
      <alignment horizontal="center" vertical="top" shrinkToFit="1"/>
    </xf>
    <xf numFmtId="49" fontId="31" fillId="4" borderId="36" xfId="0" applyNumberFormat="1" applyFont="1" applyFill="1" applyBorder="1" applyAlignment="1">
      <alignment horizontal="center" vertical="top" shrinkToFit="1"/>
    </xf>
    <xf numFmtId="49" fontId="18" fillId="4" borderId="36" xfId="0" applyNumberFormat="1" applyFont="1" applyFill="1" applyBorder="1" applyAlignment="1">
      <alignment horizontal="center" vertical="top" shrinkToFit="1"/>
    </xf>
    <xf numFmtId="166" fontId="19" fillId="4" borderId="34" xfId="0" applyNumberFormat="1" applyFont="1" applyFill="1" applyBorder="1" applyAlignment="1">
      <alignment horizontal="right" vertical="top" wrapText="1"/>
    </xf>
    <xf numFmtId="166" fontId="19" fillId="4" borderId="34" xfId="0" applyNumberFormat="1" applyFont="1" applyFill="1" applyBorder="1" applyAlignment="1">
      <alignment horizontal="right" vertical="top"/>
    </xf>
    <xf numFmtId="166" fontId="32" fillId="4" borderId="34" xfId="0" applyNumberFormat="1" applyFont="1" applyFill="1" applyBorder="1" applyAlignment="1">
      <alignment horizontal="right" vertical="top"/>
    </xf>
    <xf numFmtId="166" fontId="31" fillId="4" borderId="34" xfId="0" applyNumberFormat="1" applyFont="1" applyFill="1" applyBorder="1" applyAlignment="1">
      <alignment horizontal="right" vertical="top" shrinkToFit="1"/>
    </xf>
    <xf numFmtId="0" fontId="13" fillId="0" borderId="9" xfId="19" applyNumberFormat="1" applyFont="1" applyAlignment="1" applyProtection="1">
      <alignment horizontal="left" vertical="top" wrapText="1"/>
    </xf>
    <xf numFmtId="166" fontId="32" fillId="4" borderId="34" xfId="0" applyNumberFormat="1" applyFont="1" applyFill="1" applyBorder="1" applyAlignment="1">
      <alignment horizontal="right" vertical="top" shrinkToFit="1"/>
    </xf>
    <xf numFmtId="166" fontId="32" fillId="4" borderId="34" xfId="0" applyNumberFormat="1" applyFont="1" applyFill="1" applyBorder="1" applyAlignment="1">
      <alignment vertical="top"/>
    </xf>
    <xf numFmtId="166" fontId="20" fillId="4" borderId="34" xfId="0" applyNumberFormat="1" applyFont="1" applyFill="1" applyBorder="1" applyAlignment="1">
      <alignment horizontal="right" vertical="top"/>
    </xf>
    <xf numFmtId="166" fontId="19" fillId="4" borderId="42" xfId="0" applyNumberFormat="1" applyFont="1" applyFill="1" applyBorder="1" applyAlignment="1">
      <alignment horizontal="right" vertical="top"/>
    </xf>
    <xf numFmtId="166" fontId="15" fillId="4" borderId="1" xfId="0" applyNumberFormat="1" applyFont="1" applyFill="1" applyBorder="1"/>
    <xf numFmtId="0" fontId="34" fillId="4" borderId="34" xfId="0" applyFont="1" applyFill="1" applyBorder="1" applyAlignment="1">
      <alignment vertical="center" wrapText="1"/>
    </xf>
    <xf numFmtId="0" fontId="34" fillId="5" borderId="34" xfId="0" applyFont="1" applyFill="1" applyBorder="1" applyAlignment="1">
      <alignment vertical="center" wrapText="1"/>
    </xf>
    <xf numFmtId="0" fontId="35" fillId="4" borderId="34" xfId="0" applyFont="1" applyFill="1" applyBorder="1" applyAlignment="1">
      <alignment vertical="top" wrapText="1"/>
    </xf>
    <xf numFmtId="0" fontId="34" fillId="4" borderId="34" xfId="0" applyFont="1" applyFill="1" applyBorder="1" applyAlignment="1">
      <alignment vertical="top" wrapText="1"/>
    </xf>
    <xf numFmtId="0" fontId="36" fillId="4" borderId="34" xfId="0" applyFont="1" applyFill="1" applyBorder="1" applyAlignment="1">
      <alignment vertical="top" wrapText="1"/>
    </xf>
    <xf numFmtId="0" fontId="35" fillId="5" borderId="34" xfId="0" applyFont="1" applyFill="1" applyBorder="1" applyAlignment="1">
      <alignment vertical="center" wrapText="1"/>
    </xf>
    <xf numFmtId="0" fontId="34" fillId="0" borderId="34" xfId="0" applyFont="1" applyBorder="1" applyAlignment="1">
      <alignment vertical="top"/>
    </xf>
    <xf numFmtId="0" fontId="37" fillId="4" borderId="34" xfId="0" applyFont="1" applyFill="1" applyBorder="1" applyAlignment="1">
      <alignment vertical="top" wrapText="1"/>
    </xf>
    <xf numFmtId="0" fontId="34" fillId="0" borderId="34" xfId="0" applyFont="1" applyBorder="1" applyAlignment="1">
      <alignment wrapText="1"/>
    </xf>
    <xf numFmtId="0" fontId="37" fillId="4" borderId="34" xfId="0" applyFont="1" applyFill="1" applyBorder="1" applyAlignment="1">
      <alignment wrapText="1"/>
    </xf>
    <xf numFmtId="0" fontId="37" fillId="5" borderId="34" xfId="0" applyFont="1" applyFill="1" applyBorder="1" applyAlignment="1">
      <alignment vertical="center" wrapText="1"/>
    </xf>
    <xf numFmtId="0" fontId="26" fillId="5" borderId="34" xfId="0" applyFont="1" applyFill="1" applyBorder="1" applyAlignment="1">
      <alignment vertical="center" wrapText="1"/>
    </xf>
    <xf numFmtId="0" fontId="26" fillId="4" borderId="34" xfId="0" applyFont="1" applyFill="1" applyBorder="1" applyAlignment="1">
      <alignment vertical="top" wrapText="1"/>
    </xf>
    <xf numFmtId="166" fontId="21" fillId="4" borderId="34" xfId="0" applyNumberFormat="1" applyFont="1" applyFill="1" applyBorder="1" applyAlignment="1">
      <alignment vertical="top"/>
    </xf>
    <xf numFmtId="9" fontId="19" fillId="4" borderId="34" xfId="162" applyFont="1" applyFill="1" applyBorder="1" applyAlignment="1">
      <alignment vertical="top"/>
    </xf>
    <xf numFmtId="9" fontId="20" fillId="4" borderId="34" xfId="162" applyFont="1" applyFill="1" applyBorder="1" applyAlignment="1">
      <alignment vertical="top"/>
    </xf>
    <xf numFmtId="2" fontId="38" fillId="0" borderId="34" xfId="0" applyNumberFormat="1" applyFont="1" applyBorder="1" applyAlignment="1">
      <alignment horizontal="left" vertical="center" wrapText="1"/>
    </xf>
    <xf numFmtId="0" fontId="13" fillId="0" borderId="21" xfId="44" applyNumberFormat="1" applyFont="1" applyAlignment="1" applyProtection="1">
      <alignment horizontal="left" wrapText="1"/>
    </xf>
    <xf numFmtId="0" fontId="12" fillId="0" borderId="1" xfId="167" applyProtection="1">
      <protection locked="0"/>
    </xf>
    <xf numFmtId="0" fontId="2" fillId="0" borderId="2" xfId="28" applyNumberFormat="1" applyAlignment="1" applyProtection="1"/>
    <xf numFmtId="0" fontId="2" fillId="0" borderId="2" xfId="28" applyAlignment="1"/>
    <xf numFmtId="0" fontId="12" fillId="0" borderId="1" xfId="167" applyBorder="1" applyProtection="1">
      <protection locked="0"/>
    </xf>
    <xf numFmtId="0" fontId="2" fillId="0" borderId="1" xfId="28" applyNumberFormat="1" applyBorder="1" applyProtection="1">
      <alignment horizontal="center"/>
    </xf>
    <xf numFmtId="0" fontId="1" fillId="0" borderId="1" xfId="31" applyNumberFormat="1" applyBorder="1" applyProtection="1"/>
    <xf numFmtId="0" fontId="1" fillId="0" borderId="1" xfId="32" applyNumberFormat="1" applyBorder="1" applyProtection="1"/>
    <xf numFmtId="0" fontId="37" fillId="0" borderId="1" xfId="28" applyFont="1" applyBorder="1" applyAlignment="1">
      <alignment horizontal="right"/>
    </xf>
    <xf numFmtId="0" fontId="13" fillId="0" borderId="20" xfId="33" applyNumberFormat="1" applyFont="1" applyBorder="1" applyProtection="1">
      <alignment horizontal="center" vertical="center"/>
    </xf>
    <xf numFmtId="0" fontId="13" fillId="0" borderId="20" xfId="34" applyNumberFormat="1" applyFont="1" applyBorder="1" applyProtection="1">
      <alignment horizontal="center" vertical="center"/>
    </xf>
    <xf numFmtId="49" fontId="13" fillId="0" borderId="20" xfId="35" applyNumberFormat="1" applyFont="1" applyBorder="1" applyProtection="1">
      <alignment horizontal="center" vertical="center"/>
    </xf>
    <xf numFmtId="49" fontId="13" fillId="0" borderId="39" xfId="35" applyNumberFormat="1" applyFont="1" applyBorder="1" applyProtection="1">
      <alignment horizontal="center" vertical="center"/>
    </xf>
    <xf numFmtId="49" fontId="13" fillId="0" borderId="34" xfId="42" applyNumberFormat="1" applyFont="1" applyBorder="1" applyProtection="1">
      <alignment horizontal="center"/>
    </xf>
    <xf numFmtId="49" fontId="13" fillId="0" borderId="34" xfId="46" applyNumberFormat="1" applyFont="1" applyBorder="1" applyProtection="1">
      <alignment horizontal="center"/>
    </xf>
    <xf numFmtId="0" fontId="13" fillId="0" borderId="34" xfId="40" applyNumberFormat="1" applyFont="1" applyBorder="1" applyAlignment="1" applyProtection="1">
      <alignment horizontal="left" wrapText="1"/>
    </xf>
    <xf numFmtId="0" fontId="13" fillId="0" borderId="34" xfId="44" applyNumberFormat="1" applyFont="1" applyBorder="1" applyAlignment="1" applyProtection="1">
      <alignment horizontal="left" wrapText="1"/>
    </xf>
    <xf numFmtId="0" fontId="17" fillId="0" borderId="34" xfId="36" applyNumberFormat="1" applyFont="1" applyBorder="1" applyAlignment="1" applyProtection="1">
      <alignment horizontal="left" wrapText="1"/>
    </xf>
    <xf numFmtId="49" fontId="17" fillId="0" borderId="34" xfId="38" applyNumberFormat="1" applyFont="1" applyBorder="1" applyProtection="1">
      <alignment horizontal="center"/>
    </xf>
    <xf numFmtId="166" fontId="33" fillId="0" borderId="34" xfId="76" applyNumberFormat="1" applyFont="1" applyBorder="1" applyAlignment="1" applyProtection="1">
      <alignment horizontal="right" shrinkToFit="1"/>
    </xf>
    <xf numFmtId="166" fontId="25" fillId="6" borderId="34" xfId="0" applyNumberFormat="1" applyFont="1" applyFill="1" applyBorder="1" applyAlignment="1" applyProtection="1">
      <alignment horizontal="right" shrinkToFit="1"/>
      <protection locked="0"/>
    </xf>
    <xf numFmtId="166" fontId="17" fillId="0" borderId="34" xfId="39" applyNumberFormat="1" applyFont="1" applyBorder="1" applyProtection="1">
      <alignment horizontal="right" shrinkToFit="1"/>
    </xf>
    <xf numFmtId="166" fontId="13" fillId="0" borderId="34" xfId="43" applyNumberFormat="1" applyFont="1" applyBorder="1" applyProtection="1">
      <alignment horizontal="right" shrinkToFit="1"/>
    </xf>
    <xf numFmtId="166" fontId="13" fillId="0" borderId="34" xfId="47" applyNumberFormat="1" applyFont="1" applyBorder="1" applyProtection="1">
      <alignment horizontal="right" shrinkToFit="1"/>
    </xf>
    <xf numFmtId="10" fontId="17" fillId="0" borderId="34" xfId="162" applyNumberFormat="1" applyFont="1" applyBorder="1" applyAlignment="1" applyProtection="1">
      <alignment horizontal="right" shrinkToFit="1"/>
    </xf>
    <xf numFmtId="10" fontId="13" fillId="0" borderId="34" xfId="162" applyNumberFormat="1" applyFont="1" applyBorder="1" applyAlignment="1" applyProtection="1">
      <alignment horizontal="right" shrinkToFit="1"/>
    </xf>
    <xf numFmtId="168" fontId="21" fillId="4" borderId="0" xfId="0" applyNumberFormat="1" applyFont="1" applyFill="1"/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1" xfId="2" applyNumberFormat="1" applyFont="1" applyAlignment="1" applyProtection="1">
      <alignment horizontal="center"/>
    </xf>
    <xf numFmtId="0" fontId="14" fillId="0" borderId="1" xfId="28" applyNumberFormat="1" applyFont="1" applyBorder="1" applyProtection="1">
      <alignment horizontal="center"/>
    </xf>
    <xf numFmtId="0" fontId="14" fillId="0" borderId="1" xfId="28" applyFont="1" applyBorder="1">
      <alignment horizontal="center"/>
    </xf>
    <xf numFmtId="0" fontId="13" fillId="0" borderId="13" xfId="29" applyNumberFormat="1" applyFont="1" applyProtection="1">
      <alignment horizontal="center" vertical="top" wrapText="1"/>
    </xf>
    <xf numFmtId="0" fontId="13" fillId="0" borderId="13" xfId="29" applyFont="1">
      <alignment horizontal="center" vertical="top" wrapText="1"/>
    </xf>
    <xf numFmtId="49" fontId="13" fillId="0" borderId="13" xfId="30" applyNumberFormat="1" applyFont="1" applyProtection="1">
      <alignment horizontal="center" vertical="top" wrapText="1"/>
    </xf>
    <xf numFmtId="49" fontId="13" fillId="0" borderId="13" xfId="30" applyFont="1">
      <alignment horizontal="center" vertical="top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1" fillId="0" borderId="13" xfId="144" applyNumberFormat="1" applyProtection="1">
      <alignment horizontal="left" wrapText="1"/>
    </xf>
    <xf numFmtId="0" fontId="1" fillId="0" borderId="13" xfId="144">
      <alignment horizontal="left" wrapText="1"/>
    </xf>
    <xf numFmtId="0" fontId="17" fillId="0" borderId="1" xfId="2" applyNumberFormat="1" applyFont="1" applyProtection="1">
      <alignment horizontal="center"/>
    </xf>
    <xf numFmtId="0" fontId="17" fillId="0" borderId="1" xfId="2" applyFont="1">
      <alignment horizontal="center"/>
    </xf>
    <xf numFmtId="0" fontId="3" fillId="0" borderId="2" xfId="152" applyNumberFormat="1" applyProtection="1">
      <alignment horizontal="center" wrapText="1"/>
    </xf>
    <xf numFmtId="0" fontId="3" fillId="0" borderId="2" xfId="152">
      <alignment horizontal="center" wrapText="1"/>
    </xf>
    <xf numFmtId="0" fontId="9" fillId="0" borderId="11" xfId="151" applyNumberFormat="1" applyProtection="1">
      <alignment horizontal="center"/>
    </xf>
    <xf numFmtId="0" fontId="9" fillId="0" borderId="11" xfId="151">
      <alignment horizontal="center"/>
    </xf>
    <xf numFmtId="0" fontId="13" fillId="0" borderId="34" xfId="29" applyNumberFormat="1" applyFont="1" applyBorder="1" applyProtection="1">
      <alignment horizontal="center" vertical="top" wrapText="1"/>
    </xf>
    <xf numFmtId="0" fontId="13" fillId="0" borderId="34" xfId="29" applyFont="1" applyBorder="1">
      <alignment horizontal="center" vertical="top" wrapText="1"/>
    </xf>
    <xf numFmtId="0" fontId="18" fillId="0" borderId="1" xfId="10" applyNumberFormat="1" applyFont="1" applyBorder="1" applyAlignment="1" applyProtection="1">
      <alignment horizontal="center" vertical="center"/>
    </xf>
    <xf numFmtId="0" fontId="18" fillId="0" borderId="1" xfId="16" applyNumberFormat="1" applyFont="1" applyBorder="1" applyAlignment="1" applyProtection="1">
      <alignment horizontal="center" vertical="center" wrapText="1"/>
    </xf>
    <xf numFmtId="49" fontId="13" fillId="0" borderId="45" xfId="30" applyNumberFormat="1" applyFont="1" applyBorder="1" applyProtection="1">
      <alignment horizontal="center" vertical="top" wrapText="1"/>
    </xf>
    <xf numFmtId="49" fontId="13" fillId="0" borderId="45" xfId="30" applyFont="1" applyBorder="1">
      <alignment horizontal="center" vertical="top" wrapText="1"/>
    </xf>
    <xf numFmtId="0" fontId="20" fillId="4" borderId="0" xfId="0" applyFont="1" applyFill="1" applyAlignment="1">
      <alignment horizontal="center" vertical="top" wrapText="1"/>
    </xf>
    <xf numFmtId="0" fontId="17" fillId="4" borderId="43" xfId="0" applyFont="1" applyFill="1" applyBorder="1" applyAlignment="1">
      <alignment horizontal="left"/>
    </xf>
    <xf numFmtId="0" fontId="17" fillId="4" borderId="44" xfId="0" applyFont="1" applyFill="1" applyBorder="1" applyAlignment="1">
      <alignment horizontal="left"/>
    </xf>
    <xf numFmtId="0" fontId="17" fillId="4" borderId="0" xfId="0" applyFont="1" applyFill="1" applyAlignment="1">
      <alignment horizontal="center" wrapText="1"/>
    </xf>
    <xf numFmtId="0" fontId="20" fillId="4" borderId="0" xfId="0" applyFont="1" applyFill="1" applyAlignment="1">
      <alignment horizontal="center" wrapText="1"/>
    </xf>
    <xf numFmtId="0" fontId="15" fillId="6" borderId="0" xfId="0" applyFont="1" applyFill="1" applyAlignment="1">
      <alignment horizontal="left" wrapText="1"/>
    </xf>
    <xf numFmtId="0" fontId="16" fillId="0" borderId="0" xfId="0" applyFont="1" applyAlignment="1">
      <alignment horizontal="right"/>
    </xf>
    <xf numFmtId="0" fontId="15" fillId="6" borderId="0" xfId="0" applyFont="1" applyFill="1" applyAlignment="1">
      <alignment horizontal="center" wrapText="1"/>
    </xf>
    <xf numFmtId="0" fontId="15" fillId="6" borderId="34" xfId="0" applyFont="1" applyFill="1" applyBorder="1" applyAlignment="1">
      <alignment horizontal="center" vertical="center" wrapText="1"/>
    </xf>
    <xf numFmtId="0" fontId="15" fillId="0" borderId="20" xfId="42" applyNumberFormat="1" applyFont="1" applyBorder="1" applyAlignment="1" applyProtection="1">
      <alignment horizontal="center" vertical="center" wrapText="1"/>
    </xf>
    <xf numFmtId="0" fontId="15" fillId="0" borderId="39" xfId="42" applyNumberFormat="1" applyFont="1" applyBorder="1" applyAlignment="1" applyProtection="1">
      <alignment horizontal="center" vertical="center" wrapText="1"/>
    </xf>
    <xf numFmtId="0" fontId="15" fillId="4" borderId="38" xfId="42" applyNumberFormat="1" applyFont="1" applyFill="1" applyBorder="1" applyAlignment="1" applyProtection="1">
      <alignment horizontal="center" vertical="center" wrapText="1"/>
    </xf>
    <xf numFmtId="0" fontId="15" fillId="4" borderId="40" xfId="42" applyNumberFormat="1" applyFont="1" applyFill="1" applyBorder="1" applyAlignment="1" applyProtection="1">
      <alignment horizontal="center" vertical="center" wrapText="1"/>
    </xf>
    <xf numFmtId="0" fontId="13" fillId="4" borderId="0" xfId="0" applyFont="1" applyFill="1" applyAlignment="1">
      <alignment horizontal="center" wrapText="1"/>
    </xf>
    <xf numFmtId="0" fontId="17" fillId="4" borderId="43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167" fontId="15" fillId="0" borderId="3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/>
    <xf numFmtId="0" fontId="4" fillId="0" borderId="1" xfId="1" applyNumberFormat="1" applyFont="1" applyAlignment="1" applyProtection="1">
      <alignment horizontal="right"/>
    </xf>
    <xf numFmtId="0" fontId="0" fillId="0" borderId="1" xfId="0" applyBorder="1" applyAlignment="1">
      <alignment horizontal="right"/>
    </xf>
    <xf numFmtId="0" fontId="18" fillId="0" borderId="1" xfId="10" applyNumberFormat="1" applyFont="1" applyBorder="1" applyAlignment="1" applyProtection="1">
      <alignment horizontal="right" vertical="center"/>
    </xf>
    <xf numFmtId="0" fontId="15" fillId="0" borderId="1" xfId="167" applyFont="1" applyAlignment="1" applyProtection="1">
      <alignment horizontal="right"/>
      <protection locked="0"/>
    </xf>
    <xf numFmtId="0" fontId="19" fillId="0" borderId="1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 vertical="top"/>
    </xf>
    <xf numFmtId="0" fontId="16" fillId="4" borderId="0" xfId="0" applyFont="1" applyFill="1" applyAlignment="1"/>
    <xf numFmtId="0" fontId="0" fillId="0" borderId="0" xfId="0" applyAlignment="1"/>
    <xf numFmtId="0" fontId="26" fillId="4" borderId="1" xfId="0" applyFont="1" applyFill="1" applyBorder="1" applyAlignment="1">
      <alignment horizontal="right"/>
    </xf>
    <xf numFmtId="4" fontId="16" fillId="4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15" fillId="0" borderId="1" xfId="0" applyFont="1" applyFill="1" applyBorder="1" applyAlignment="1">
      <alignment horizontal="right"/>
    </xf>
  </cellXfs>
  <cellStyles count="168">
    <cellStyle name="br" xfId="137"/>
    <cellStyle name="col" xfId="136"/>
    <cellStyle name="st128" xfId="144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6 2" xfId="159"/>
    <cellStyle name="xl117" xfId="95"/>
    <cellStyle name="xl117 2" xfId="161"/>
    <cellStyle name="xl118" xfId="96"/>
    <cellStyle name="xl118 2" xfId="160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6 2" xfId="150"/>
    <cellStyle name="xl127" xfId="129"/>
    <cellStyle name="xl127 2" xfId="148"/>
    <cellStyle name="xl128" xfId="132"/>
    <cellStyle name="xl128 2" xfId="147"/>
    <cellStyle name="xl129" xfId="134"/>
    <cellStyle name="xl129 2" xfId="158"/>
    <cellStyle name="xl130" xfId="101"/>
    <cellStyle name="xl130 2" xfId="154"/>
    <cellStyle name="xl131" xfId="107"/>
    <cellStyle name="xl132" xfId="112"/>
    <cellStyle name="xl132 2" xfId="151"/>
    <cellStyle name="xl133" xfId="115"/>
    <cellStyle name="xl134" xfId="117"/>
    <cellStyle name="xl135" xfId="121"/>
    <cellStyle name="xl135 2" xfId="152"/>
    <cellStyle name="xl136" xfId="113"/>
    <cellStyle name="xl137" xfId="123"/>
    <cellStyle name="xl137 2" xfId="157"/>
    <cellStyle name="xl138" xfId="125"/>
    <cellStyle name="xl138 2" xfId="149"/>
    <cellStyle name="xl139" xfId="127"/>
    <cellStyle name="xl139 2" xfId="156"/>
    <cellStyle name="xl140" xfId="128"/>
    <cellStyle name="xl140 2" xfId="153"/>
    <cellStyle name="xl141" xfId="130"/>
    <cellStyle name="xl141 2" xfId="155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6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5 2" xfId="166"/>
    <cellStyle name="xl66" xfId="9"/>
    <cellStyle name="xl66 2" xfId="165"/>
    <cellStyle name="xl67" xfId="13"/>
    <cellStyle name="xl67 2" xfId="164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43"/>
    <cellStyle name="Обычный 3" xfId="145"/>
    <cellStyle name="Обычный 4" xfId="163"/>
    <cellStyle name="Обычный 5" xfId="167"/>
    <cellStyle name="Процентный" xfId="162" builtinId="5"/>
    <cellStyle name="Финансовый" xfId="142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1514474</xdr:colOff>
      <xdr:row>1</xdr:row>
      <xdr:rowOff>381000</xdr:rowOff>
    </xdr:from>
    <xdr:to>
      <xdr:col>7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30024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15574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tabSelected="1" view="pageBreakPreview" topLeftCell="B1" zoomScaleNormal="95" zoomScaleSheetLayoutView="100" workbookViewId="0">
      <selection activeCell="E4" sqref="E4:F4"/>
    </sheetView>
  </sheetViews>
  <sheetFormatPr defaultColWidth="9.109375" defaultRowHeight="15.6"/>
  <cols>
    <col min="1" max="1" width="64" style="27" customWidth="1"/>
    <col min="2" max="2" width="6.44140625" style="25" customWidth="1"/>
    <col min="3" max="3" width="28" style="25" customWidth="1"/>
    <col min="4" max="5" width="17" style="25" customWidth="1"/>
    <col min="6" max="6" width="14" style="25" customWidth="1"/>
    <col min="7" max="7" width="9.109375" style="1" hidden="1"/>
    <col min="8" max="16384" width="9.109375" style="1"/>
  </cols>
  <sheetData>
    <row r="1" spans="1:7">
      <c r="F1" s="70" t="s">
        <v>637</v>
      </c>
    </row>
    <row r="2" spans="1:7">
      <c r="E2" s="347" t="s">
        <v>1879</v>
      </c>
      <c r="F2" s="348"/>
    </row>
    <row r="3" spans="1:7">
      <c r="F3" s="70" t="s">
        <v>1458</v>
      </c>
    </row>
    <row r="4" spans="1:7">
      <c r="A4" s="26"/>
      <c r="B4" s="13"/>
      <c r="C4" s="13"/>
      <c r="D4" s="13"/>
      <c r="E4" s="349" t="s">
        <v>1880</v>
      </c>
      <c r="F4" s="350"/>
      <c r="G4" s="2"/>
    </row>
    <row r="5" spans="1:7">
      <c r="A5" s="299" t="s">
        <v>0</v>
      </c>
      <c r="B5" s="299"/>
      <c r="C5" s="299"/>
      <c r="D5" s="299"/>
      <c r="E5" s="299"/>
      <c r="F5" s="299"/>
      <c r="G5" s="4"/>
    </row>
    <row r="6" spans="1:7" ht="22.5" customHeight="1">
      <c r="A6" s="300" t="s">
        <v>1715</v>
      </c>
      <c r="B6" s="301"/>
      <c r="C6" s="301"/>
      <c r="D6" s="301"/>
      <c r="E6" s="301"/>
      <c r="F6" s="301"/>
      <c r="G6" s="6"/>
    </row>
    <row r="7" spans="1:7">
      <c r="A7" s="72"/>
      <c r="B7" s="73"/>
      <c r="C7" s="73"/>
      <c r="D7" s="73"/>
      <c r="E7" s="73"/>
      <c r="F7" s="71" t="s">
        <v>638</v>
      </c>
      <c r="G7" s="6"/>
    </row>
    <row r="8" spans="1:7" ht="15" customHeight="1">
      <c r="A8" s="302" t="s">
        <v>1</v>
      </c>
      <c r="B8" s="302" t="s">
        <v>2</v>
      </c>
      <c r="C8" s="302" t="s">
        <v>3</v>
      </c>
      <c r="D8" s="304" t="s">
        <v>4</v>
      </c>
      <c r="E8" s="304" t="s">
        <v>5</v>
      </c>
      <c r="F8" s="302" t="s">
        <v>6</v>
      </c>
      <c r="G8" s="7"/>
    </row>
    <row r="9" spans="1:7" ht="15" customHeight="1">
      <c r="A9" s="303"/>
      <c r="B9" s="303"/>
      <c r="C9" s="303"/>
      <c r="D9" s="305"/>
      <c r="E9" s="305"/>
      <c r="F9" s="303"/>
      <c r="G9" s="7"/>
    </row>
    <row r="10" spans="1:7" ht="14.4">
      <c r="A10" s="303"/>
      <c r="B10" s="303"/>
      <c r="C10" s="303"/>
      <c r="D10" s="305"/>
      <c r="E10" s="305"/>
      <c r="F10" s="303"/>
      <c r="G10" s="7"/>
    </row>
    <row r="11" spans="1:7" ht="16.2" thickBot="1">
      <c r="A11" s="28">
        <v>1</v>
      </c>
      <c r="B11" s="14">
        <v>2</v>
      </c>
      <c r="C11" s="14">
        <v>3</v>
      </c>
      <c r="D11" s="15" t="s">
        <v>7</v>
      </c>
      <c r="E11" s="15" t="s">
        <v>8</v>
      </c>
      <c r="F11" s="15" t="s">
        <v>9</v>
      </c>
      <c r="G11" s="7"/>
    </row>
    <row r="12" spans="1:7">
      <c r="A12" s="222" t="s">
        <v>10</v>
      </c>
      <c r="B12" s="16" t="s">
        <v>11</v>
      </c>
      <c r="C12" s="17" t="s">
        <v>12</v>
      </c>
      <c r="D12" s="18">
        <v>828799175.45000005</v>
      </c>
      <c r="E12" s="18">
        <v>821497780.03999996</v>
      </c>
      <c r="F12" s="18">
        <v>12848810.01</v>
      </c>
      <c r="G12" s="7"/>
    </row>
    <row r="13" spans="1:7">
      <c r="A13" s="189" t="s">
        <v>13</v>
      </c>
      <c r="B13" s="19"/>
      <c r="C13" s="20"/>
      <c r="D13" s="21"/>
      <c r="E13" s="21"/>
      <c r="F13" s="21"/>
      <c r="G13" s="7"/>
    </row>
    <row r="14" spans="1:7">
      <c r="A14" s="223" t="s">
        <v>14</v>
      </c>
      <c r="B14" s="22" t="s">
        <v>11</v>
      </c>
      <c r="C14" s="23" t="s">
        <v>15</v>
      </c>
      <c r="D14" s="24">
        <v>268878369.97000003</v>
      </c>
      <c r="E14" s="24">
        <v>267790238.77000004</v>
      </c>
      <c r="F14" s="24">
        <v>6557876.8300000001</v>
      </c>
      <c r="G14" s="7"/>
    </row>
    <row r="15" spans="1:7">
      <c r="A15" s="223" t="s">
        <v>16</v>
      </c>
      <c r="B15" s="22" t="s">
        <v>11</v>
      </c>
      <c r="C15" s="23" t="s">
        <v>17</v>
      </c>
      <c r="D15" s="24">
        <v>222996244</v>
      </c>
      <c r="E15" s="24">
        <v>218092499.41999999</v>
      </c>
      <c r="F15" s="24">
        <v>4942706.08</v>
      </c>
      <c r="G15" s="7"/>
    </row>
    <row r="16" spans="1:7" ht="17.25" customHeight="1">
      <c r="A16" s="223" t="s">
        <v>18</v>
      </c>
      <c r="B16" s="22" t="s">
        <v>11</v>
      </c>
      <c r="C16" s="23" t="s">
        <v>19</v>
      </c>
      <c r="D16" s="24">
        <v>222996244</v>
      </c>
      <c r="E16" s="24">
        <v>218092499.41999999</v>
      </c>
      <c r="F16" s="24">
        <v>4942706.08</v>
      </c>
      <c r="G16" s="7"/>
    </row>
    <row r="17" spans="1:7" ht="84.75" customHeight="1">
      <c r="A17" s="269" t="s">
        <v>1714</v>
      </c>
      <c r="B17" s="22" t="s">
        <v>11</v>
      </c>
      <c r="C17" s="23" t="s">
        <v>21</v>
      </c>
      <c r="D17" s="24">
        <v>219659744</v>
      </c>
      <c r="E17" s="24">
        <v>214722171.59999999</v>
      </c>
      <c r="F17" s="24">
        <v>4942692.79</v>
      </c>
      <c r="G17" s="7"/>
    </row>
    <row r="18" spans="1:7" ht="112.5" customHeight="1">
      <c r="A18" s="269" t="s">
        <v>22</v>
      </c>
      <c r="B18" s="22" t="s">
        <v>11</v>
      </c>
      <c r="C18" s="23" t="s">
        <v>23</v>
      </c>
      <c r="D18" s="24">
        <v>219535244</v>
      </c>
      <c r="E18" s="24">
        <v>214593655.22</v>
      </c>
      <c r="F18" s="24">
        <v>4941588.78</v>
      </c>
      <c r="G18" s="7"/>
    </row>
    <row r="19" spans="1:7" ht="96.75" customHeight="1">
      <c r="A19" s="269" t="s">
        <v>24</v>
      </c>
      <c r="B19" s="22" t="s">
        <v>11</v>
      </c>
      <c r="C19" s="23" t="s">
        <v>25</v>
      </c>
      <c r="D19" s="24">
        <v>56500</v>
      </c>
      <c r="E19" s="24">
        <v>56964.26</v>
      </c>
      <c r="F19" s="24" t="s">
        <v>26</v>
      </c>
      <c r="G19" s="7"/>
    </row>
    <row r="20" spans="1:7" ht="109.5" customHeight="1">
      <c r="A20" s="269" t="s">
        <v>27</v>
      </c>
      <c r="B20" s="22" t="s">
        <v>11</v>
      </c>
      <c r="C20" s="23" t="s">
        <v>28</v>
      </c>
      <c r="D20" s="24">
        <v>68000</v>
      </c>
      <c r="E20" s="24">
        <v>66895.990000000005</v>
      </c>
      <c r="F20" s="24">
        <v>1104.01</v>
      </c>
      <c r="G20" s="7"/>
    </row>
    <row r="21" spans="1:7" ht="101.25" customHeight="1">
      <c r="A21" s="269" t="s">
        <v>1268</v>
      </c>
      <c r="B21" s="22" t="s">
        <v>11</v>
      </c>
      <c r="C21" s="23" t="s">
        <v>1269</v>
      </c>
      <c r="D21" s="24" t="s">
        <v>26</v>
      </c>
      <c r="E21" s="24">
        <v>4656.13</v>
      </c>
      <c r="F21" s="24" t="s">
        <v>26</v>
      </c>
      <c r="G21" s="7"/>
    </row>
    <row r="22" spans="1:7" ht="126.75" customHeight="1">
      <c r="A22" s="269" t="s">
        <v>29</v>
      </c>
      <c r="B22" s="22" t="s">
        <v>11</v>
      </c>
      <c r="C22" s="23" t="s">
        <v>30</v>
      </c>
      <c r="D22" s="24">
        <v>1963500</v>
      </c>
      <c r="E22" s="24">
        <v>1964174.5</v>
      </c>
      <c r="F22" s="24">
        <v>13.29</v>
      </c>
      <c r="G22" s="7"/>
    </row>
    <row r="23" spans="1:7" ht="139.5" customHeight="1">
      <c r="A23" s="269" t="s">
        <v>31</v>
      </c>
      <c r="B23" s="22" t="s">
        <v>11</v>
      </c>
      <c r="C23" s="23" t="s">
        <v>32</v>
      </c>
      <c r="D23" s="24">
        <v>1946000</v>
      </c>
      <c r="E23" s="24">
        <v>1946141.08</v>
      </c>
      <c r="F23" s="24" t="s">
        <v>26</v>
      </c>
      <c r="G23" s="7"/>
    </row>
    <row r="24" spans="1:7" ht="45" customHeight="1">
      <c r="A24" s="269" t="s">
        <v>33</v>
      </c>
      <c r="B24" s="22" t="s">
        <v>11</v>
      </c>
      <c r="C24" s="23" t="s">
        <v>34</v>
      </c>
      <c r="D24" s="24">
        <v>14500</v>
      </c>
      <c r="E24" s="24">
        <v>14486.71</v>
      </c>
      <c r="F24" s="24">
        <v>13.29</v>
      </c>
      <c r="G24" s="7"/>
    </row>
    <row r="25" spans="1:7" ht="77.25" customHeight="1">
      <c r="A25" s="269" t="s">
        <v>35</v>
      </c>
      <c r="B25" s="22" t="s">
        <v>11</v>
      </c>
      <c r="C25" s="23" t="s">
        <v>36</v>
      </c>
      <c r="D25" s="24">
        <v>3000</v>
      </c>
      <c r="E25" s="24">
        <v>3546.71</v>
      </c>
      <c r="F25" s="24" t="s">
        <v>26</v>
      </c>
      <c r="G25" s="7"/>
    </row>
    <row r="26" spans="1:7" ht="46.8">
      <c r="A26" s="269" t="s">
        <v>37</v>
      </c>
      <c r="B26" s="22" t="s">
        <v>11</v>
      </c>
      <c r="C26" s="23" t="s">
        <v>38</v>
      </c>
      <c r="D26" s="24">
        <v>1204000</v>
      </c>
      <c r="E26" s="24">
        <v>1233396.6399999999</v>
      </c>
      <c r="F26" s="24" t="s">
        <v>26</v>
      </c>
      <c r="G26" s="7"/>
    </row>
    <row r="27" spans="1:7" ht="77.25" customHeight="1">
      <c r="A27" s="269" t="s">
        <v>39</v>
      </c>
      <c r="B27" s="22" t="s">
        <v>11</v>
      </c>
      <c r="C27" s="23" t="s">
        <v>40</v>
      </c>
      <c r="D27" s="24">
        <v>1172000</v>
      </c>
      <c r="E27" s="24">
        <v>1199447.33</v>
      </c>
      <c r="F27" s="24" t="s">
        <v>26</v>
      </c>
      <c r="G27" s="7"/>
    </row>
    <row r="28" spans="1:7" ht="64.5" customHeight="1">
      <c r="A28" s="269" t="s">
        <v>41</v>
      </c>
      <c r="B28" s="22" t="s">
        <v>11</v>
      </c>
      <c r="C28" s="23" t="s">
        <v>42</v>
      </c>
      <c r="D28" s="24">
        <v>12000</v>
      </c>
      <c r="E28" s="24">
        <v>13702.92</v>
      </c>
      <c r="F28" s="24" t="s">
        <v>26</v>
      </c>
      <c r="G28" s="7"/>
    </row>
    <row r="29" spans="1:7" ht="82.5" customHeight="1">
      <c r="A29" s="269" t="s">
        <v>43</v>
      </c>
      <c r="B29" s="22" t="s">
        <v>11</v>
      </c>
      <c r="C29" s="23" t="s">
        <v>44</v>
      </c>
      <c r="D29" s="24">
        <v>20000</v>
      </c>
      <c r="E29" s="24">
        <v>20246.39</v>
      </c>
      <c r="F29" s="24" t="s">
        <v>26</v>
      </c>
      <c r="G29" s="7"/>
    </row>
    <row r="30" spans="1:7" ht="99" customHeight="1">
      <c r="A30" s="269" t="s">
        <v>45</v>
      </c>
      <c r="B30" s="22" t="s">
        <v>11</v>
      </c>
      <c r="C30" s="23" t="s">
        <v>46</v>
      </c>
      <c r="D30" s="24">
        <v>169000</v>
      </c>
      <c r="E30" s="24">
        <v>172712.36</v>
      </c>
      <c r="F30" s="24" t="s">
        <v>26</v>
      </c>
      <c r="G30" s="7"/>
    </row>
    <row r="31" spans="1:7" ht="124.8">
      <c r="A31" s="269" t="s">
        <v>47</v>
      </c>
      <c r="B31" s="22" t="s">
        <v>11</v>
      </c>
      <c r="C31" s="23" t="s">
        <v>48</v>
      </c>
      <c r="D31" s="24">
        <v>169000</v>
      </c>
      <c r="E31" s="24">
        <v>169275.48</v>
      </c>
      <c r="F31" s="24" t="s">
        <v>26</v>
      </c>
      <c r="G31" s="7"/>
    </row>
    <row r="32" spans="1:7" ht="61.5" customHeight="1">
      <c r="A32" s="269" t="s">
        <v>1270</v>
      </c>
      <c r="B32" s="22" t="s">
        <v>11</v>
      </c>
      <c r="C32" s="23" t="s">
        <v>1271</v>
      </c>
      <c r="D32" s="24" t="s">
        <v>26</v>
      </c>
      <c r="E32" s="24">
        <v>3436.88</v>
      </c>
      <c r="F32" s="24" t="s">
        <v>26</v>
      </c>
      <c r="G32" s="7"/>
    </row>
    <row r="33" spans="1:7" ht="71.25" customHeight="1">
      <c r="A33" s="269" t="s">
        <v>1272</v>
      </c>
      <c r="B33" s="22" t="s">
        <v>11</v>
      </c>
      <c r="C33" s="23" t="s">
        <v>1273</v>
      </c>
      <c r="D33" s="24" t="s">
        <v>26</v>
      </c>
      <c r="E33" s="24">
        <v>44.32</v>
      </c>
      <c r="F33" s="24" t="s">
        <v>26</v>
      </c>
      <c r="G33" s="7"/>
    </row>
    <row r="34" spans="1:7" ht="72" customHeight="1">
      <c r="A34" s="269" t="s">
        <v>1272</v>
      </c>
      <c r="B34" s="22" t="s">
        <v>11</v>
      </c>
      <c r="C34" s="23" t="s">
        <v>1274</v>
      </c>
      <c r="D34" s="24" t="s">
        <v>26</v>
      </c>
      <c r="E34" s="24">
        <v>44.32</v>
      </c>
      <c r="F34" s="24" t="s">
        <v>26</v>
      </c>
      <c r="G34" s="7"/>
    </row>
    <row r="35" spans="1:7" ht="50.25" customHeight="1">
      <c r="A35" s="269" t="s">
        <v>49</v>
      </c>
      <c r="B35" s="22" t="s">
        <v>11</v>
      </c>
      <c r="C35" s="23" t="s">
        <v>50</v>
      </c>
      <c r="D35" s="24">
        <v>10507500</v>
      </c>
      <c r="E35" s="24">
        <v>9679240.8699999992</v>
      </c>
      <c r="F35" s="24">
        <v>758154.23999999999</v>
      </c>
      <c r="G35" s="7"/>
    </row>
    <row r="36" spans="1:7" ht="39" customHeight="1">
      <c r="A36" s="269" t="s">
        <v>51</v>
      </c>
      <c r="B36" s="22" t="s">
        <v>11</v>
      </c>
      <c r="C36" s="23" t="s">
        <v>52</v>
      </c>
      <c r="D36" s="24">
        <v>10507500</v>
      </c>
      <c r="E36" s="24">
        <v>9679240.8699999992</v>
      </c>
      <c r="F36" s="24">
        <v>758154.23999999999</v>
      </c>
      <c r="G36" s="7"/>
    </row>
    <row r="37" spans="1:7" ht="77.25" customHeight="1">
      <c r="A37" s="269" t="s">
        <v>53</v>
      </c>
      <c r="B37" s="22" t="s">
        <v>11</v>
      </c>
      <c r="C37" s="23" t="s">
        <v>54</v>
      </c>
      <c r="D37" s="24">
        <v>4799500</v>
      </c>
      <c r="E37" s="24">
        <v>4464431.32</v>
      </c>
      <c r="F37" s="24">
        <v>335068.68</v>
      </c>
      <c r="G37" s="7"/>
    </row>
    <row r="38" spans="1:7" ht="63" customHeight="1">
      <c r="A38" s="269" t="s">
        <v>55</v>
      </c>
      <c r="B38" s="22" t="s">
        <v>11</v>
      </c>
      <c r="C38" s="23" t="s">
        <v>56</v>
      </c>
      <c r="D38" s="24">
        <v>4799500</v>
      </c>
      <c r="E38" s="24">
        <v>4464431.32</v>
      </c>
      <c r="F38" s="24">
        <v>335068.68</v>
      </c>
      <c r="G38" s="7"/>
    </row>
    <row r="39" spans="1:7" ht="96" customHeight="1">
      <c r="A39" s="269" t="s">
        <v>57</v>
      </c>
      <c r="B39" s="22" t="s">
        <v>11</v>
      </c>
      <c r="C39" s="23" t="s">
        <v>58</v>
      </c>
      <c r="D39" s="24">
        <v>26000</v>
      </c>
      <c r="E39" s="24">
        <v>31932.84</v>
      </c>
      <c r="F39" s="24" t="s">
        <v>26</v>
      </c>
      <c r="G39" s="7"/>
    </row>
    <row r="40" spans="1:7" ht="124.8">
      <c r="A40" s="269" t="s">
        <v>59</v>
      </c>
      <c r="B40" s="22" t="s">
        <v>11</v>
      </c>
      <c r="C40" s="23" t="s">
        <v>60</v>
      </c>
      <c r="D40" s="24">
        <v>26000</v>
      </c>
      <c r="E40" s="24">
        <v>31932.84</v>
      </c>
      <c r="F40" s="24" t="s">
        <v>26</v>
      </c>
      <c r="G40" s="7"/>
    </row>
    <row r="41" spans="1:7" ht="78">
      <c r="A41" s="269" t="s">
        <v>61</v>
      </c>
      <c r="B41" s="22" t="s">
        <v>11</v>
      </c>
      <c r="C41" s="23" t="s">
        <v>62</v>
      </c>
      <c r="D41" s="24">
        <v>6429000</v>
      </c>
      <c r="E41" s="24">
        <v>6005914.4400000004</v>
      </c>
      <c r="F41" s="24">
        <v>423085.56</v>
      </c>
      <c r="G41" s="7"/>
    </row>
    <row r="42" spans="1:7" ht="124.8">
      <c r="A42" s="269" t="s">
        <v>63</v>
      </c>
      <c r="B42" s="22" t="s">
        <v>11</v>
      </c>
      <c r="C42" s="23" t="s">
        <v>64</v>
      </c>
      <c r="D42" s="24">
        <v>6429000</v>
      </c>
      <c r="E42" s="24">
        <v>6005914.4400000004</v>
      </c>
      <c r="F42" s="24">
        <v>423085.56</v>
      </c>
      <c r="G42" s="7"/>
    </row>
    <row r="43" spans="1:7" ht="78">
      <c r="A43" s="269" t="s">
        <v>65</v>
      </c>
      <c r="B43" s="22" t="s">
        <v>11</v>
      </c>
      <c r="C43" s="23" t="s">
        <v>66</v>
      </c>
      <c r="D43" s="24">
        <v>-747000</v>
      </c>
      <c r="E43" s="24">
        <v>-823037.73</v>
      </c>
      <c r="F43" s="24" t="s">
        <v>26</v>
      </c>
      <c r="G43" s="7"/>
    </row>
    <row r="44" spans="1:7" ht="30" customHeight="1">
      <c r="A44" s="269" t="s">
        <v>67</v>
      </c>
      <c r="B44" s="22" t="s">
        <v>11</v>
      </c>
      <c r="C44" s="23" t="s">
        <v>68</v>
      </c>
      <c r="D44" s="24">
        <v>-747000</v>
      </c>
      <c r="E44" s="24">
        <v>-823037.73</v>
      </c>
      <c r="F44" s="24" t="s">
        <v>26</v>
      </c>
      <c r="G44" s="7"/>
    </row>
    <row r="45" spans="1:7">
      <c r="A45" s="269" t="s">
        <v>69</v>
      </c>
      <c r="B45" s="22" t="s">
        <v>11</v>
      </c>
      <c r="C45" s="23" t="s">
        <v>70</v>
      </c>
      <c r="D45" s="24">
        <v>10576000</v>
      </c>
      <c r="E45" s="24">
        <v>9991404.4199999999</v>
      </c>
      <c r="F45" s="24">
        <v>659566.99</v>
      </c>
      <c r="G45" s="7"/>
    </row>
    <row r="46" spans="1:7" ht="31.2">
      <c r="A46" s="269" t="s">
        <v>71</v>
      </c>
      <c r="B46" s="22" t="s">
        <v>11</v>
      </c>
      <c r="C46" s="23" t="s">
        <v>72</v>
      </c>
      <c r="D46" s="24">
        <v>9000000</v>
      </c>
      <c r="E46" s="24">
        <v>8734620.5700000003</v>
      </c>
      <c r="F46" s="24">
        <v>266602.99</v>
      </c>
      <c r="G46" s="7"/>
    </row>
    <row r="47" spans="1:7" ht="31.2">
      <c r="A47" s="269" t="s">
        <v>71</v>
      </c>
      <c r="B47" s="22" t="s">
        <v>11</v>
      </c>
      <c r="C47" s="23" t="s">
        <v>73</v>
      </c>
      <c r="D47" s="24">
        <v>9000000</v>
      </c>
      <c r="E47" s="24">
        <v>8734620.5700000003</v>
      </c>
      <c r="F47" s="24">
        <v>266602.99</v>
      </c>
      <c r="G47" s="7"/>
    </row>
    <row r="48" spans="1:7" ht="45.75" customHeight="1">
      <c r="A48" s="269" t="s">
        <v>74</v>
      </c>
      <c r="B48" s="22" t="s">
        <v>11</v>
      </c>
      <c r="C48" s="23" t="s">
        <v>75</v>
      </c>
      <c r="D48" s="24">
        <v>8975000</v>
      </c>
      <c r="E48" s="24">
        <v>8708397.0099999998</v>
      </c>
      <c r="F48" s="24">
        <v>266602.99</v>
      </c>
      <c r="G48" s="7"/>
    </row>
    <row r="49" spans="1:7" ht="31.2">
      <c r="A49" s="269" t="s">
        <v>76</v>
      </c>
      <c r="B49" s="22" t="s">
        <v>11</v>
      </c>
      <c r="C49" s="23" t="s">
        <v>77</v>
      </c>
      <c r="D49" s="24">
        <v>10000</v>
      </c>
      <c r="E49" s="24">
        <v>11087.66</v>
      </c>
      <c r="F49" s="24" t="s">
        <v>26</v>
      </c>
      <c r="G49" s="7"/>
    </row>
    <row r="50" spans="1:7" ht="62.4">
      <c r="A50" s="269" t="s">
        <v>78</v>
      </c>
      <c r="B50" s="22" t="s">
        <v>11</v>
      </c>
      <c r="C50" s="23" t="s">
        <v>79</v>
      </c>
      <c r="D50" s="24">
        <v>15000</v>
      </c>
      <c r="E50" s="24">
        <v>15135.9</v>
      </c>
      <c r="F50" s="24" t="s">
        <v>26</v>
      </c>
      <c r="G50" s="7"/>
    </row>
    <row r="51" spans="1:7">
      <c r="A51" s="269" t="s">
        <v>80</v>
      </c>
      <c r="B51" s="22" t="s">
        <v>11</v>
      </c>
      <c r="C51" s="23" t="s">
        <v>81</v>
      </c>
      <c r="D51" s="24">
        <v>1126000</v>
      </c>
      <c r="E51" s="24">
        <v>1197356.79</v>
      </c>
      <c r="F51" s="24" t="s">
        <v>26</v>
      </c>
      <c r="G51" s="7"/>
    </row>
    <row r="52" spans="1:7">
      <c r="A52" s="269" t="s">
        <v>80</v>
      </c>
      <c r="B52" s="22" t="s">
        <v>11</v>
      </c>
      <c r="C52" s="23" t="s">
        <v>82</v>
      </c>
      <c r="D52" s="24">
        <v>1126000</v>
      </c>
      <c r="E52" s="24">
        <v>1197356.79</v>
      </c>
      <c r="F52" s="24" t="s">
        <v>26</v>
      </c>
      <c r="G52" s="7"/>
    </row>
    <row r="53" spans="1:7" ht="52.5" customHeight="1">
      <c r="A53" s="269" t="s">
        <v>83</v>
      </c>
      <c r="B53" s="22" t="s">
        <v>11</v>
      </c>
      <c r="C53" s="23" t="s">
        <v>84</v>
      </c>
      <c r="D53" s="24">
        <v>1114500</v>
      </c>
      <c r="E53" s="24">
        <v>1185520.07</v>
      </c>
      <c r="F53" s="24" t="s">
        <v>26</v>
      </c>
      <c r="G53" s="7"/>
    </row>
    <row r="54" spans="1:7" ht="37.5" customHeight="1">
      <c r="A54" s="269" t="s">
        <v>85</v>
      </c>
      <c r="B54" s="22" t="s">
        <v>11</v>
      </c>
      <c r="C54" s="23" t="s">
        <v>86</v>
      </c>
      <c r="D54" s="24">
        <v>11000</v>
      </c>
      <c r="E54" s="24">
        <v>11092.34</v>
      </c>
      <c r="F54" s="24" t="s">
        <v>26</v>
      </c>
      <c r="G54" s="7"/>
    </row>
    <row r="55" spans="1:7" ht="46.8">
      <c r="A55" s="269" t="s">
        <v>87</v>
      </c>
      <c r="B55" s="22" t="s">
        <v>11</v>
      </c>
      <c r="C55" s="23" t="s">
        <v>88</v>
      </c>
      <c r="D55" s="24">
        <v>500</v>
      </c>
      <c r="E55" s="24">
        <v>744.38</v>
      </c>
      <c r="F55" s="24" t="s">
        <v>26</v>
      </c>
      <c r="G55" s="7"/>
    </row>
    <row r="56" spans="1:7" ht="32.25" customHeight="1">
      <c r="A56" s="269" t="s">
        <v>89</v>
      </c>
      <c r="B56" s="22" t="s">
        <v>11</v>
      </c>
      <c r="C56" s="23" t="s">
        <v>90</v>
      </c>
      <c r="D56" s="24">
        <v>450000</v>
      </c>
      <c r="E56" s="24">
        <v>59427.06</v>
      </c>
      <c r="F56" s="24">
        <v>392964</v>
      </c>
      <c r="G56" s="7"/>
    </row>
    <row r="57" spans="1:7" ht="45" customHeight="1">
      <c r="A57" s="269" t="s">
        <v>1275</v>
      </c>
      <c r="B57" s="22" t="s">
        <v>11</v>
      </c>
      <c r="C57" s="23" t="s">
        <v>91</v>
      </c>
      <c r="D57" s="24">
        <v>450000</v>
      </c>
      <c r="E57" s="24">
        <v>59427.06</v>
      </c>
      <c r="F57" s="24">
        <v>392964</v>
      </c>
      <c r="G57" s="7"/>
    </row>
    <row r="58" spans="1:7" ht="77.25" customHeight="1">
      <c r="A58" s="269" t="s">
        <v>92</v>
      </c>
      <c r="B58" s="22" t="s">
        <v>11</v>
      </c>
      <c r="C58" s="23" t="s">
        <v>93</v>
      </c>
      <c r="D58" s="24">
        <v>450000</v>
      </c>
      <c r="E58" s="24">
        <v>57036</v>
      </c>
      <c r="F58" s="24">
        <v>392964</v>
      </c>
      <c r="G58" s="7"/>
    </row>
    <row r="59" spans="1:7" ht="46.8">
      <c r="A59" s="269" t="s">
        <v>94</v>
      </c>
      <c r="B59" s="22" t="s">
        <v>11</v>
      </c>
      <c r="C59" s="23" t="s">
        <v>95</v>
      </c>
      <c r="D59" s="24" t="s">
        <v>26</v>
      </c>
      <c r="E59" s="24">
        <v>2391.06</v>
      </c>
      <c r="F59" s="24" t="s">
        <v>26</v>
      </c>
      <c r="G59" s="7"/>
    </row>
    <row r="60" spans="1:7" ht="25.5" customHeight="1">
      <c r="A60" s="269" t="s">
        <v>1276</v>
      </c>
      <c r="B60" s="22" t="s">
        <v>11</v>
      </c>
      <c r="C60" s="23" t="s">
        <v>1277</v>
      </c>
      <c r="D60" s="24" t="s">
        <v>26</v>
      </c>
      <c r="E60" s="24">
        <v>161</v>
      </c>
      <c r="F60" s="24" t="s">
        <v>26</v>
      </c>
      <c r="G60" s="7"/>
    </row>
    <row r="61" spans="1:7" ht="26.25" customHeight="1">
      <c r="A61" s="269" t="s">
        <v>1278</v>
      </c>
      <c r="B61" s="22" t="s">
        <v>11</v>
      </c>
      <c r="C61" s="23" t="s">
        <v>1279</v>
      </c>
      <c r="D61" s="24" t="s">
        <v>26</v>
      </c>
      <c r="E61" s="24">
        <v>161</v>
      </c>
      <c r="F61" s="24" t="s">
        <v>26</v>
      </c>
      <c r="G61" s="7"/>
    </row>
    <row r="62" spans="1:7" ht="51" customHeight="1">
      <c r="A62" s="269" t="s">
        <v>1280</v>
      </c>
      <c r="B62" s="22" t="s">
        <v>11</v>
      </c>
      <c r="C62" s="23" t="s">
        <v>1281</v>
      </c>
      <c r="D62" s="24" t="s">
        <v>26</v>
      </c>
      <c r="E62" s="24">
        <v>161</v>
      </c>
      <c r="F62" s="24" t="s">
        <v>26</v>
      </c>
      <c r="G62" s="7"/>
    </row>
    <row r="63" spans="1:7" ht="76.5" customHeight="1">
      <c r="A63" s="269" t="s">
        <v>1282</v>
      </c>
      <c r="B63" s="22" t="s">
        <v>11</v>
      </c>
      <c r="C63" s="23" t="s">
        <v>1283</v>
      </c>
      <c r="D63" s="24" t="s">
        <v>26</v>
      </c>
      <c r="E63" s="24">
        <v>161</v>
      </c>
      <c r="F63" s="24" t="s">
        <v>26</v>
      </c>
      <c r="G63" s="7"/>
    </row>
    <row r="64" spans="1:7" ht="24.75" customHeight="1">
      <c r="A64" s="269" t="s">
        <v>96</v>
      </c>
      <c r="B64" s="22" t="s">
        <v>11</v>
      </c>
      <c r="C64" s="23" t="s">
        <v>97</v>
      </c>
      <c r="D64" s="24">
        <v>2650000</v>
      </c>
      <c r="E64" s="24">
        <v>2654094.1399999997</v>
      </c>
      <c r="F64" s="24">
        <v>24067.200000000001</v>
      </c>
      <c r="G64" s="7"/>
    </row>
    <row r="65" spans="1:7" ht="31.2">
      <c r="A65" s="269" t="s">
        <v>98</v>
      </c>
      <c r="B65" s="22" t="s">
        <v>11</v>
      </c>
      <c r="C65" s="23" t="s">
        <v>99</v>
      </c>
      <c r="D65" s="24">
        <v>2617700</v>
      </c>
      <c r="E65" s="24">
        <v>2593632.7999999998</v>
      </c>
      <c r="F65" s="24">
        <v>24067.200000000001</v>
      </c>
      <c r="G65" s="7"/>
    </row>
    <row r="66" spans="1:7" ht="30.75" customHeight="1">
      <c r="A66" s="269" t="s">
        <v>100</v>
      </c>
      <c r="B66" s="22" t="s">
        <v>11</v>
      </c>
      <c r="C66" s="23" t="s">
        <v>101</v>
      </c>
      <c r="D66" s="24">
        <v>2617700</v>
      </c>
      <c r="E66" s="24">
        <v>2593632.7999999998</v>
      </c>
      <c r="F66" s="24">
        <v>24067.200000000001</v>
      </c>
      <c r="G66" s="7"/>
    </row>
    <row r="67" spans="1:7" ht="47.25" customHeight="1">
      <c r="A67" s="269" t="s">
        <v>102</v>
      </c>
      <c r="B67" s="22" t="s">
        <v>11</v>
      </c>
      <c r="C67" s="23" t="s">
        <v>103</v>
      </c>
      <c r="D67" s="24">
        <v>2617700</v>
      </c>
      <c r="E67" s="24">
        <v>2593632.7999999998</v>
      </c>
      <c r="F67" s="24">
        <v>24067.200000000001</v>
      </c>
      <c r="G67" s="7"/>
    </row>
    <row r="68" spans="1:7" ht="30" customHeight="1">
      <c r="A68" s="269" t="s">
        <v>1284</v>
      </c>
      <c r="B68" s="22" t="s">
        <v>11</v>
      </c>
      <c r="C68" s="23" t="s">
        <v>1285</v>
      </c>
      <c r="D68" s="24">
        <v>32300</v>
      </c>
      <c r="E68" s="24">
        <v>60461.34</v>
      </c>
      <c r="F68" s="24" t="s">
        <v>26</v>
      </c>
      <c r="G68" s="7"/>
    </row>
    <row r="69" spans="1:7" ht="31.5" customHeight="1">
      <c r="A69" s="269" t="s">
        <v>1286</v>
      </c>
      <c r="B69" s="22" t="s">
        <v>11</v>
      </c>
      <c r="C69" s="23" t="s">
        <v>1287</v>
      </c>
      <c r="D69" s="24">
        <v>32300</v>
      </c>
      <c r="E69" s="24">
        <v>60461.34</v>
      </c>
      <c r="F69" s="24" t="s">
        <v>26</v>
      </c>
      <c r="G69" s="7"/>
    </row>
    <row r="70" spans="1:7" ht="17.25" customHeight="1">
      <c r="A70" s="269" t="s">
        <v>1288</v>
      </c>
      <c r="B70" s="22" t="s">
        <v>11</v>
      </c>
      <c r="C70" s="23" t="s">
        <v>1289</v>
      </c>
      <c r="D70" s="24">
        <v>32300</v>
      </c>
      <c r="E70" s="24">
        <v>60461.34</v>
      </c>
      <c r="F70" s="24" t="s">
        <v>26</v>
      </c>
      <c r="G70" s="7"/>
    </row>
    <row r="71" spans="1:7" ht="53.25" customHeight="1">
      <c r="A71" s="269" t="s">
        <v>104</v>
      </c>
      <c r="B71" s="22" t="s">
        <v>11</v>
      </c>
      <c r="C71" s="23" t="s">
        <v>105</v>
      </c>
      <c r="D71" s="24">
        <v>16733487.970000001</v>
      </c>
      <c r="E71" s="24">
        <v>19668436.940000001</v>
      </c>
      <c r="F71" s="24" t="s">
        <v>26</v>
      </c>
      <c r="G71" s="7"/>
    </row>
    <row r="72" spans="1:7" ht="93.6">
      <c r="A72" s="269" t="s">
        <v>106</v>
      </c>
      <c r="B72" s="22" t="s">
        <v>11</v>
      </c>
      <c r="C72" s="23" t="s">
        <v>107</v>
      </c>
      <c r="D72" s="24">
        <v>12343000</v>
      </c>
      <c r="E72" s="24">
        <v>15160705.07</v>
      </c>
      <c r="F72" s="24" t="s">
        <v>26</v>
      </c>
      <c r="G72" s="7"/>
    </row>
    <row r="73" spans="1:7" ht="63" customHeight="1">
      <c r="A73" s="269" t="s">
        <v>108</v>
      </c>
      <c r="B73" s="22" t="s">
        <v>11</v>
      </c>
      <c r="C73" s="23" t="s">
        <v>109</v>
      </c>
      <c r="D73" s="24">
        <v>10150000</v>
      </c>
      <c r="E73" s="24">
        <v>12629598.880000001</v>
      </c>
      <c r="F73" s="24" t="s">
        <v>26</v>
      </c>
      <c r="G73" s="7"/>
    </row>
    <row r="74" spans="1:7" ht="15" customHeight="1">
      <c r="A74" s="269" t="s">
        <v>110</v>
      </c>
      <c r="B74" s="22" t="s">
        <v>11</v>
      </c>
      <c r="C74" s="23" t="s">
        <v>111</v>
      </c>
      <c r="D74" s="24">
        <v>10150000</v>
      </c>
      <c r="E74" s="24">
        <v>12629598.880000001</v>
      </c>
      <c r="F74" s="24" t="s">
        <v>26</v>
      </c>
      <c r="G74" s="7"/>
    </row>
    <row r="75" spans="1:7" ht="51" customHeight="1">
      <c r="A75" s="269" t="s">
        <v>112</v>
      </c>
      <c r="B75" s="22" t="s">
        <v>11</v>
      </c>
      <c r="C75" s="23" t="s">
        <v>113</v>
      </c>
      <c r="D75" s="24">
        <v>2193000</v>
      </c>
      <c r="E75" s="24">
        <v>2531106.19</v>
      </c>
      <c r="F75" s="24" t="s">
        <v>26</v>
      </c>
      <c r="G75" s="7"/>
    </row>
    <row r="76" spans="1:7" ht="47.25" customHeight="1">
      <c r="A76" s="269" t="s">
        <v>114</v>
      </c>
      <c r="B76" s="22" t="s">
        <v>11</v>
      </c>
      <c r="C76" s="23" t="s">
        <v>115</v>
      </c>
      <c r="D76" s="24">
        <v>2193000</v>
      </c>
      <c r="E76" s="24">
        <v>2531106.19</v>
      </c>
      <c r="F76" s="24" t="s">
        <v>26</v>
      </c>
      <c r="G76" s="7"/>
    </row>
    <row r="77" spans="1:7" ht="78">
      <c r="A77" s="269" t="s">
        <v>116</v>
      </c>
      <c r="B77" s="22" t="s">
        <v>11</v>
      </c>
      <c r="C77" s="23" t="s">
        <v>117</v>
      </c>
      <c r="D77" s="24">
        <v>4390487.97</v>
      </c>
      <c r="E77" s="24">
        <v>4507731.87</v>
      </c>
      <c r="F77" s="24" t="s">
        <v>26</v>
      </c>
      <c r="G77" s="7"/>
    </row>
    <row r="78" spans="1:7" ht="78">
      <c r="A78" s="269" t="s">
        <v>118</v>
      </c>
      <c r="B78" s="22" t="s">
        <v>11</v>
      </c>
      <c r="C78" s="23" t="s">
        <v>119</v>
      </c>
      <c r="D78" s="24">
        <v>4390487.97</v>
      </c>
      <c r="E78" s="24">
        <v>4507731.87</v>
      </c>
      <c r="F78" s="24" t="s">
        <v>26</v>
      </c>
      <c r="G78" s="7"/>
    </row>
    <row r="79" spans="1:7" ht="76.5" customHeight="1">
      <c r="A79" s="269" t="s">
        <v>120</v>
      </c>
      <c r="B79" s="22" t="s">
        <v>11</v>
      </c>
      <c r="C79" s="23" t="s">
        <v>121</v>
      </c>
      <c r="D79" s="24">
        <v>4390487.97</v>
      </c>
      <c r="E79" s="24">
        <v>4507731.87</v>
      </c>
      <c r="F79" s="24" t="s">
        <v>26</v>
      </c>
      <c r="G79" s="7"/>
    </row>
    <row r="80" spans="1:7" ht="31.2">
      <c r="A80" s="269" t="s">
        <v>122</v>
      </c>
      <c r="B80" s="22" t="s">
        <v>11</v>
      </c>
      <c r="C80" s="23" t="s">
        <v>123</v>
      </c>
      <c r="D80" s="24">
        <v>200000</v>
      </c>
      <c r="E80" s="24">
        <v>191153.47</v>
      </c>
      <c r="F80" s="24">
        <v>9752.7999999999993</v>
      </c>
      <c r="G80" s="7"/>
    </row>
    <row r="81" spans="1:7">
      <c r="A81" s="269" t="s">
        <v>124</v>
      </c>
      <c r="B81" s="22" t="s">
        <v>11</v>
      </c>
      <c r="C81" s="23" t="s">
        <v>125</v>
      </c>
      <c r="D81" s="24">
        <v>200000</v>
      </c>
      <c r="E81" s="24">
        <v>191153.47</v>
      </c>
      <c r="F81" s="24">
        <v>9752.7999999999993</v>
      </c>
      <c r="G81" s="7"/>
    </row>
    <row r="82" spans="1:7" ht="34.5" customHeight="1">
      <c r="A82" s="269" t="s">
        <v>1290</v>
      </c>
      <c r="B82" s="22" t="s">
        <v>11</v>
      </c>
      <c r="C82" s="23" t="s">
        <v>126</v>
      </c>
      <c r="D82" s="24">
        <v>83000</v>
      </c>
      <c r="E82" s="24">
        <v>83668.240000000005</v>
      </c>
      <c r="F82" s="24" t="s">
        <v>26</v>
      </c>
      <c r="G82" s="7"/>
    </row>
    <row r="83" spans="1:7" ht="29.25" customHeight="1">
      <c r="A83" s="269" t="s">
        <v>127</v>
      </c>
      <c r="B83" s="22" t="s">
        <v>11</v>
      </c>
      <c r="C83" s="23" t="s">
        <v>128</v>
      </c>
      <c r="D83" s="24">
        <v>83000</v>
      </c>
      <c r="E83" s="24">
        <v>83668.240000000005</v>
      </c>
      <c r="F83" s="24" t="s">
        <v>26</v>
      </c>
      <c r="G83" s="7"/>
    </row>
    <row r="84" spans="1:7">
      <c r="A84" s="269" t="s">
        <v>129</v>
      </c>
      <c r="B84" s="22" t="s">
        <v>11</v>
      </c>
      <c r="C84" s="23" t="s">
        <v>130</v>
      </c>
      <c r="D84" s="24" t="s">
        <v>26</v>
      </c>
      <c r="E84" s="24">
        <v>119.82</v>
      </c>
      <c r="F84" s="24" t="s">
        <v>26</v>
      </c>
      <c r="G84" s="7"/>
    </row>
    <row r="85" spans="1:7" ht="62.4">
      <c r="A85" s="269" t="s">
        <v>131</v>
      </c>
      <c r="B85" s="22" t="s">
        <v>11</v>
      </c>
      <c r="C85" s="23" t="s">
        <v>132</v>
      </c>
      <c r="D85" s="24" t="s">
        <v>26</v>
      </c>
      <c r="E85" s="24">
        <v>119.82</v>
      </c>
      <c r="F85" s="24" t="s">
        <v>26</v>
      </c>
      <c r="G85" s="7"/>
    </row>
    <row r="86" spans="1:7">
      <c r="A86" s="269" t="s">
        <v>133</v>
      </c>
      <c r="B86" s="22" t="s">
        <v>11</v>
      </c>
      <c r="C86" s="23" t="s">
        <v>134</v>
      </c>
      <c r="D86" s="24">
        <v>117000</v>
      </c>
      <c r="E86" s="24">
        <v>107365.41</v>
      </c>
      <c r="F86" s="24">
        <v>9752.7999999999993</v>
      </c>
      <c r="G86" s="7"/>
    </row>
    <row r="87" spans="1:7">
      <c r="A87" s="269" t="s">
        <v>135</v>
      </c>
      <c r="B87" s="22" t="s">
        <v>11</v>
      </c>
      <c r="C87" s="23" t="s">
        <v>136</v>
      </c>
      <c r="D87" s="24">
        <v>116000</v>
      </c>
      <c r="E87" s="24">
        <v>106247.2</v>
      </c>
      <c r="F87" s="24">
        <v>9752.7999999999993</v>
      </c>
      <c r="G87" s="7"/>
    </row>
    <row r="88" spans="1:7" ht="17.25" customHeight="1">
      <c r="A88" s="269" t="s">
        <v>135</v>
      </c>
      <c r="B88" s="22" t="s">
        <v>11</v>
      </c>
      <c r="C88" s="23" t="s">
        <v>137</v>
      </c>
      <c r="D88" s="24">
        <v>116000</v>
      </c>
      <c r="E88" s="24">
        <v>106247.2</v>
      </c>
      <c r="F88" s="24">
        <v>9752.7999999999993</v>
      </c>
      <c r="G88" s="7"/>
    </row>
    <row r="89" spans="1:7" ht="24.75" customHeight="1">
      <c r="A89" s="269" t="s">
        <v>138</v>
      </c>
      <c r="B89" s="22" t="s">
        <v>11</v>
      </c>
      <c r="C89" s="23" t="s">
        <v>139</v>
      </c>
      <c r="D89" s="24">
        <v>1000</v>
      </c>
      <c r="E89" s="24">
        <v>1118.21</v>
      </c>
      <c r="F89" s="24" t="s">
        <v>26</v>
      </c>
      <c r="G89" s="7"/>
    </row>
    <row r="90" spans="1:7" ht="20.25" customHeight="1">
      <c r="A90" s="269" t="s">
        <v>140</v>
      </c>
      <c r="B90" s="22" t="s">
        <v>11</v>
      </c>
      <c r="C90" s="23" t="s">
        <v>141</v>
      </c>
      <c r="D90" s="24">
        <v>1000</v>
      </c>
      <c r="E90" s="24">
        <v>1118.21</v>
      </c>
      <c r="F90" s="24" t="s">
        <v>26</v>
      </c>
      <c r="G90" s="7"/>
    </row>
    <row r="91" spans="1:7" ht="37.5" customHeight="1">
      <c r="A91" s="269" t="s">
        <v>142</v>
      </c>
      <c r="B91" s="22" t="s">
        <v>11</v>
      </c>
      <c r="C91" s="23" t="s">
        <v>143</v>
      </c>
      <c r="D91" s="24">
        <v>744000</v>
      </c>
      <c r="E91" s="24">
        <v>705071.16</v>
      </c>
      <c r="F91" s="24">
        <v>38928.839999999997</v>
      </c>
      <c r="G91" s="7"/>
    </row>
    <row r="92" spans="1:7" ht="25.5" customHeight="1">
      <c r="A92" s="269" t="s">
        <v>144</v>
      </c>
      <c r="B92" s="22" t="s">
        <v>11</v>
      </c>
      <c r="C92" s="23" t="s">
        <v>145</v>
      </c>
      <c r="D92" s="24">
        <v>744000</v>
      </c>
      <c r="E92" s="24">
        <v>705071.16</v>
      </c>
      <c r="F92" s="24">
        <v>38928.839999999997</v>
      </c>
      <c r="G92" s="7"/>
    </row>
    <row r="93" spans="1:7" ht="30" customHeight="1">
      <c r="A93" s="269" t="s">
        <v>146</v>
      </c>
      <c r="B93" s="22" t="s">
        <v>11</v>
      </c>
      <c r="C93" s="23" t="s">
        <v>147</v>
      </c>
      <c r="D93" s="24">
        <v>744000</v>
      </c>
      <c r="E93" s="24">
        <v>705071.16</v>
      </c>
      <c r="F93" s="24">
        <v>38928.839999999997</v>
      </c>
      <c r="G93" s="7"/>
    </row>
    <row r="94" spans="1:7" ht="30.75" customHeight="1">
      <c r="A94" s="269" t="s">
        <v>148</v>
      </c>
      <c r="B94" s="22" t="s">
        <v>11</v>
      </c>
      <c r="C94" s="23" t="s">
        <v>149</v>
      </c>
      <c r="D94" s="24">
        <v>744000</v>
      </c>
      <c r="E94" s="24">
        <v>705071.16</v>
      </c>
      <c r="F94" s="24">
        <v>38928.839999999997</v>
      </c>
      <c r="G94" s="7"/>
    </row>
    <row r="95" spans="1:7" ht="40.5" customHeight="1">
      <c r="A95" s="269" t="s">
        <v>150</v>
      </c>
      <c r="B95" s="22" t="s">
        <v>11</v>
      </c>
      <c r="C95" s="23" t="s">
        <v>151</v>
      </c>
      <c r="D95" s="24">
        <v>3311138</v>
      </c>
      <c r="E95" s="24">
        <v>5100982.5599999996</v>
      </c>
      <c r="F95" s="24" t="s">
        <v>26</v>
      </c>
      <c r="G95" s="7"/>
    </row>
    <row r="96" spans="1:7" ht="45" customHeight="1">
      <c r="A96" s="269" t="s">
        <v>152</v>
      </c>
      <c r="B96" s="22" t="s">
        <v>11</v>
      </c>
      <c r="C96" s="23" t="s">
        <v>153</v>
      </c>
      <c r="D96" s="24">
        <v>275638</v>
      </c>
      <c r="E96" s="24">
        <v>293238</v>
      </c>
      <c r="F96" s="24" t="s">
        <v>26</v>
      </c>
      <c r="G96" s="7"/>
    </row>
    <row r="97" spans="1:7" ht="46.5" customHeight="1">
      <c r="A97" s="269" t="s">
        <v>154</v>
      </c>
      <c r="B97" s="22" t="s">
        <v>11</v>
      </c>
      <c r="C97" s="23" t="s">
        <v>155</v>
      </c>
      <c r="D97" s="24">
        <v>275638</v>
      </c>
      <c r="E97" s="24">
        <v>293238</v>
      </c>
      <c r="F97" s="24" t="s">
        <v>26</v>
      </c>
      <c r="G97" s="7"/>
    </row>
    <row r="98" spans="1:7" ht="46.5" customHeight="1">
      <c r="A98" s="269" t="s">
        <v>156</v>
      </c>
      <c r="B98" s="22" t="s">
        <v>11</v>
      </c>
      <c r="C98" s="23" t="s">
        <v>157</v>
      </c>
      <c r="D98" s="24">
        <v>275638</v>
      </c>
      <c r="E98" s="24">
        <v>293238</v>
      </c>
      <c r="F98" s="24" t="s">
        <v>26</v>
      </c>
      <c r="G98" s="7"/>
    </row>
    <row r="99" spans="1:7" ht="37.5" customHeight="1">
      <c r="A99" s="269" t="s">
        <v>158</v>
      </c>
      <c r="B99" s="22" t="s">
        <v>11</v>
      </c>
      <c r="C99" s="23" t="s">
        <v>159</v>
      </c>
      <c r="D99" s="24">
        <v>3035500</v>
      </c>
      <c r="E99" s="24">
        <v>4807744.5599999996</v>
      </c>
      <c r="F99" s="24" t="s">
        <v>26</v>
      </c>
      <c r="G99" s="7"/>
    </row>
    <row r="100" spans="1:7" ht="37.5" customHeight="1">
      <c r="A100" s="269" t="s">
        <v>160</v>
      </c>
      <c r="B100" s="22" t="s">
        <v>11</v>
      </c>
      <c r="C100" s="23" t="s">
        <v>161</v>
      </c>
      <c r="D100" s="24">
        <v>3035500</v>
      </c>
      <c r="E100" s="24">
        <v>4807744.5599999996</v>
      </c>
      <c r="F100" s="24" t="s">
        <v>26</v>
      </c>
      <c r="G100" s="7"/>
    </row>
    <row r="101" spans="1:7" ht="69.75" customHeight="1">
      <c r="A101" s="269" t="s">
        <v>162</v>
      </c>
      <c r="B101" s="22" t="s">
        <v>11</v>
      </c>
      <c r="C101" s="23" t="s">
        <v>163</v>
      </c>
      <c r="D101" s="24">
        <v>3035500</v>
      </c>
      <c r="E101" s="24">
        <v>4807744.5599999996</v>
      </c>
      <c r="F101" s="24" t="s">
        <v>26</v>
      </c>
      <c r="G101" s="7"/>
    </row>
    <row r="102" spans="1:7" ht="23.25" customHeight="1">
      <c r="A102" s="269" t="s">
        <v>164</v>
      </c>
      <c r="B102" s="22" t="s">
        <v>11</v>
      </c>
      <c r="C102" s="23" t="s">
        <v>165</v>
      </c>
      <c r="D102" s="24">
        <v>1160000</v>
      </c>
      <c r="E102" s="24">
        <v>1109130.4300000002</v>
      </c>
      <c r="F102" s="24">
        <v>124700.68</v>
      </c>
      <c r="G102" s="7"/>
    </row>
    <row r="103" spans="1:7" ht="33" customHeight="1">
      <c r="A103" s="269" t="s">
        <v>1291</v>
      </c>
      <c r="B103" s="22" t="s">
        <v>11</v>
      </c>
      <c r="C103" s="23" t="s">
        <v>1292</v>
      </c>
      <c r="D103" s="24">
        <v>150000</v>
      </c>
      <c r="E103" s="24">
        <v>179766.37</v>
      </c>
      <c r="F103" s="24">
        <v>200</v>
      </c>
      <c r="G103" s="7"/>
    </row>
    <row r="104" spans="1:7" ht="63" customHeight="1">
      <c r="A104" s="269" t="s">
        <v>1293</v>
      </c>
      <c r="B104" s="22" t="s">
        <v>11</v>
      </c>
      <c r="C104" s="23" t="s">
        <v>1294</v>
      </c>
      <c r="D104" s="24">
        <v>4000</v>
      </c>
      <c r="E104" s="24">
        <v>5704.93</v>
      </c>
      <c r="F104" s="24" t="s">
        <v>26</v>
      </c>
      <c r="G104" s="7"/>
    </row>
    <row r="105" spans="1:7" ht="84.75" customHeight="1">
      <c r="A105" s="269" t="s">
        <v>1295</v>
      </c>
      <c r="B105" s="22" t="s">
        <v>11</v>
      </c>
      <c r="C105" s="23" t="s">
        <v>1296</v>
      </c>
      <c r="D105" s="24">
        <v>4000</v>
      </c>
      <c r="E105" s="24">
        <v>5704.93</v>
      </c>
      <c r="F105" s="24" t="s">
        <v>26</v>
      </c>
      <c r="G105" s="7"/>
    </row>
    <row r="106" spans="1:7" ht="82.5" customHeight="1">
      <c r="A106" s="269" t="s">
        <v>1297</v>
      </c>
      <c r="B106" s="22" t="s">
        <v>11</v>
      </c>
      <c r="C106" s="23" t="s">
        <v>1298</v>
      </c>
      <c r="D106" s="24" t="s">
        <v>26</v>
      </c>
      <c r="E106" s="24">
        <v>444.93</v>
      </c>
      <c r="F106" s="24" t="s">
        <v>26</v>
      </c>
      <c r="G106" s="7"/>
    </row>
    <row r="107" spans="1:7" ht="114.75" customHeight="1">
      <c r="A107" s="269" t="s">
        <v>1299</v>
      </c>
      <c r="B107" s="22" t="s">
        <v>11</v>
      </c>
      <c r="C107" s="23" t="s">
        <v>1300</v>
      </c>
      <c r="D107" s="24">
        <v>2500</v>
      </c>
      <c r="E107" s="24">
        <v>2500</v>
      </c>
      <c r="F107" s="24" t="s">
        <v>26</v>
      </c>
      <c r="G107" s="7"/>
    </row>
    <row r="108" spans="1:7" ht="86.25" customHeight="1">
      <c r="A108" s="269" t="s">
        <v>1297</v>
      </c>
      <c r="B108" s="22" t="s">
        <v>11</v>
      </c>
      <c r="C108" s="23" t="s">
        <v>1301</v>
      </c>
      <c r="D108" s="24" t="s">
        <v>26</v>
      </c>
      <c r="E108" s="24">
        <v>260</v>
      </c>
      <c r="F108" s="24" t="s">
        <v>26</v>
      </c>
      <c r="G108" s="7"/>
    </row>
    <row r="109" spans="1:7" ht="96" customHeight="1">
      <c r="A109" s="269" t="s">
        <v>1302</v>
      </c>
      <c r="B109" s="22" t="s">
        <v>11</v>
      </c>
      <c r="C109" s="23" t="s">
        <v>1303</v>
      </c>
      <c r="D109" s="24">
        <v>1500</v>
      </c>
      <c r="E109" s="24">
        <v>2500</v>
      </c>
      <c r="F109" s="24" t="s">
        <v>26</v>
      </c>
      <c r="G109" s="7"/>
    </row>
    <row r="110" spans="1:7" ht="79.5" customHeight="1">
      <c r="A110" s="269" t="s">
        <v>1304</v>
      </c>
      <c r="B110" s="22" t="s">
        <v>11</v>
      </c>
      <c r="C110" s="23" t="s">
        <v>1305</v>
      </c>
      <c r="D110" s="24">
        <v>59500</v>
      </c>
      <c r="E110" s="24">
        <v>64392.53</v>
      </c>
      <c r="F110" s="24" t="s">
        <v>26</v>
      </c>
      <c r="G110" s="7"/>
    </row>
    <row r="111" spans="1:7" ht="120" customHeight="1">
      <c r="A111" s="269" t="s">
        <v>1306</v>
      </c>
      <c r="B111" s="22" t="s">
        <v>11</v>
      </c>
      <c r="C111" s="23" t="s">
        <v>1307</v>
      </c>
      <c r="D111" s="24">
        <v>59500</v>
      </c>
      <c r="E111" s="24">
        <v>64392.53</v>
      </c>
      <c r="F111" s="24" t="s">
        <v>26</v>
      </c>
      <c r="G111" s="7"/>
    </row>
    <row r="112" spans="1:7" ht="189" customHeight="1">
      <c r="A112" s="269" t="s">
        <v>1308</v>
      </c>
      <c r="B112" s="22" t="s">
        <v>11</v>
      </c>
      <c r="C112" s="23" t="s">
        <v>1309</v>
      </c>
      <c r="D112" s="24" t="s">
        <v>26</v>
      </c>
      <c r="E112" s="24">
        <v>2000</v>
      </c>
      <c r="F112" s="24" t="s">
        <v>26</v>
      </c>
      <c r="G112" s="7"/>
    </row>
    <row r="113" spans="1:7" ht="109.2">
      <c r="A113" s="269" t="s">
        <v>1310</v>
      </c>
      <c r="B113" s="22" t="s">
        <v>11</v>
      </c>
      <c r="C113" s="23" t="s">
        <v>1311</v>
      </c>
      <c r="D113" s="24">
        <v>40000</v>
      </c>
      <c r="E113" s="24">
        <v>42651.05</v>
      </c>
      <c r="F113" s="24" t="s">
        <v>26</v>
      </c>
      <c r="G113" s="7"/>
    </row>
    <row r="114" spans="1:7" ht="202.8">
      <c r="A114" s="269" t="s">
        <v>1312</v>
      </c>
      <c r="B114" s="22" t="s">
        <v>11</v>
      </c>
      <c r="C114" s="23" t="s">
        <v>1313</v>
      </c>
      <c r="D114" s="24">
        <v>2000</v>
      </c>
      <c r="E114" s="24">
        <v>2050</v>
      </c>
      <c r="F114" s="24" t="s">
        <v>26</v>
      </c>
      <c r="G114" s="7"/>
    </row>
    <row r="115" spans="1:7" ht="114.75" customHeight="1">
      <c r="A115" s="269" t="s">
        <v>1314</v>
      </c>
      <c r="B115" s="22" t="s">
        <v>11</v>
      </c>
      <c r="C115" s="23" t="s">
        <v>1315</v>
      </c>
      <c r="D115" s="24">
        <v>5500</v>
      </c>
      <c r="E115" s="24">
        <v>5500</v>
      </c>
      <c r="F115" s="24" t="s">
        <v>26</v>
      </c>
      <c r="G115" s="7"/>
    </row>
    <row r="116" spans="1:7" ht="162.75" customHeight="1">
      <c r="A116" s="269" t="s">
        <v>1316</v>
      </c>
      <c r="B116" s="22" t="s">
        <v>11</v>
      </c>
      <c r="C116" s="23" t="s">
        <v>1317</v>
      </c>
      <c r="D116" s="24">
        <v>12000</v>
      </c>
      <c r="E116" s="24">
        <v>12191.48</v>
      </c>
      <c r="F116" s="24" t="s">
        <v>26</v>
      </c>
      <c r="G116" s="7"/>
    </row>
    <row r="117" spans="1:7" ht="72" customHeight="1">
      <c r="A117" s="269" t="s">
        <v>1318</v>
      </c>
      <c r="B117" s="22" t="s">
        <v>11</v>
      </c>
      <c r="C117" s="23" t="s">
        <v>1319</v>
      </c>
      <c r="D117" s="24" t="s">
        <v>26</v>
      </c>
      <c r="E117" s="24">
        <v>300</v>
      </c>
      <c r="F117" s="24" t="s">
        <v>26</v>
      </c>
      <c r="G117" s="7"/>
    </row>
    <row r="118" spans="1:7" ht="78">
      <c r="A118" s="269" t="s">
        <v>1320</v>
      </c>
      <c r="B118" s="22" t="s">
        <v>11</v>
      </c>
      <c r="C118" s="23" t="s">
        <v>1321</v>
      </c>
      <c r="D118" s="24" t="s">
        <v>26</v>
      </c>
      <c r="E118" s="24">
        <v>300</v>
      </c>
      <c r="F118" s="24" t="s">
        <v>26</v>
      </c>
      <c r="G118" s="7"/>
    </row>
    <row r="119" spans="1:7" ht="78">
      <c r="A119" s="269" t="s">
        <v>1320</v>
      </c>
      <c r="B119" s="22" t="s">
        <v>11</v>
      </c>
      <c r="C119" s="23" t="s">
        <v>1322</v>
      </c>
      <c r="D119" s="24" t="s">
        <v>26</v>
      </c>
      <c r="E119" s="24">
        <v>150</v>
      </c>
      <c r="F119" s="24" t="s">
        <v>26</v>
      </c>
      <c r="G119" s="7"/>
    </row>
    <row r="120" spans="1:7" ht="101.25" customHeight="1">
      <c r="A120" s="269" t="s">
        <v>1323</v>
      </c>
      <c r="B120" s="22" t="s">
        <v>11</v>
      </c>
      <c r="C120" s="23" t="s">
        <v>1324</v>
      </c>
      <c r="D120" s="24" t="s">
        <v>26</v>
      </c>
      <c r="E120" s="24">
        <v>150</v>
      </c>
      <c r="F120" s="24" t="s">
        <v>26</v>
      </c>
      <c r="G120" s="7"/>
    </row>
    <row r="121" spans="1:7" ht="74.25" customHeight="1">
      <c r="A121" s="269" t="s">
        <v>1325</v>
      </c>
      <c r="B121" s="22" t="s">
        <v>11</v>
      </c>
      <c r="C121" s="23" t="s">
        <v>1326</v>
      </c>
      <c r="D121" s="24">
        <v>28500</v>
      </c>
      <c r="E121" s="24">
        <v>30853.75</v>
      </c>
      <c r="F121" s="24" t="s">
        <v>26</v>
      </c>
      <c r="G121" s="7"/>
    </row>
    <row r="122" spans="1:7" ht="100.5" customHeight="1">
      <c r="A122" s="269" t="s">
        <v>1327</v>
      </c>
      <c r="B122" s="22" t="s">
        <v>11</v>
      </c>
      <c r="C122" s="23" t="s">
        <v>1328</v>
      </c>
      <c r="D122" s="24">
        <v>28500</v>
      </c>
      <c r="E122" s="24">
        <v>30853.75</v>
      </c>
      <c r="F122" s="24" t="s">
        <v>26</v>
      </c>
      <c r="G122" s="7"/>
    </row>
    <row r="123" spans="1:7" ht="132" customHeight="1">
      <c r="A123" s="269" t="s">
        <v>1329</v>
      </c>
      <c r="B123" s="22" t="s">
        <v>11</v>
      </c>
      <c r="C123" s="23" t="s">
        <v>1330</v>
      </c>
      <c r="D123" s="24">
        <v>7500</v>
      </c>
      <c r="E123" s="24">
        <v>8750</v>
      </c>
      <c r="F123" s="24" t="s">
        <v>26</v>
      </c>
      <c r="G123" s="7"/>
    </row>
    <row r="124" spans="1:7" ht="100.5" customHeight="1">
      <c r="A124" s="269" t="s">
        <v>1331</v>
      </c>
      <c r="B124" s="22" t="s">
        <v>11</v>
      </c>
      <c r="C124" s="23" t="s">
        <v>1332</v>
      </c>
      <c r="D124" s="24">
        <v>21000</v>
      </c>
      <c r="E124" s="24">
        <v>22103.75</v>
      </c>
      <c r="F124" s="24" t="s">
        <v>26</v>
      </c>
      <c r="G124" s="7"/>
    </row>
    <row r="125" spans="1:7" ht="81.75" customHeight="1">
      <c r="A125" s="269" t="s">
        <v>1333</v>
      </c>
      <c r="B125" s="22" t="s">
        <v>11</v>
      </c>
      <c r="C125" s="23" t="s">
        <v>1334</v>
      </c>
      <c r="D125" s="24">
        <v>9500</v>
      </c>
      <c r="E125" s="24">
        <v>9500</v>
      </c>
      <c r="F125" s="24" t="s">
        <v>26</v>
      </c>
      <c r="G125" s="7"/>
    </row>
    <row r="126" spans="1:7" ht="109.5" customHeight="1">
      <c r="A126" s="269" t="s">
        <v>1335</v>
      </c>
      <c r="B126" s="22" t="s">
        <v>11</v>
      </c>
      <c r="C126" s="23" t="s">
        <v>1336</v>
      </c>
      <c r="D126" s="24">
        <v>9500</v>
      </c>
      <c r="E126" s="24">
        <v>9500</v>
      </c>
      <c r="F126" s="24" t="s">
        <v>26</v>
      </c>
      <c r="G126" s="7"/>
    </row>
    <row r="127" spans="1:7" ht="137.25" customHeight="1">
      <c r="A127" s="269" t="s">
        <v>1337</v>
      </c>
      <c r="B127" s="22" t="s">
        <v>11</v>
      </c>
      <c r="C127" s="23" t="s">
        <v>1338</v>
      </c>
      <c r="D127" s="24">
        <v>7500</v>
      </c>
      <c r="E127" s="24">
        <v>7500</v>
      </c>
      <c r="F127" s="24" t="s">
        <v>26</v>
      </c>
      <c r="G127" s="7"/>
    </row>
    <row r="128" spans="1:7" ht="126" customHeight="1">
      <c r="A128" s="269" t="s">
        <v>1339</v>
      </c>
      <c r="B128" s="22" t="s">
        <v>11</v>
      </c>
      <c r="C128" s="23" t="s">
        <v>1340</v>
      </c>
      <c r="D128" s="24">
        <v>2000</v>
      </c>
      <c r="E128" s="24">
        <v>2000</v>
      </c>
      <c r="F128" s="24" t="s">
        <v>26</v>
      </c>
      <c r="G128" s="7"/>
    </row>
    <row r="129" spans="1:7" ht="78">
      <c r="A129" s="269" t="s">
        <v>1341</v>
      </c>
      <c r="B129" s="22" t="s">
        <v>11</v>
      </c>
      <c r="C129" s="23" t="s">
        <v>1342</v>
      </c>
      <c r="D129" s="24">
        <v>2000</v>
      </c>
      <c r="E129" s="24">
        <v>2700</v>
      </c>
      <c r="F129" s="24">
        <v>200</v>
      </c>
      <c r="G129" s="7"/>
    </row>
    <row r="130" spans="1:7" ht="134.25" customHeight="1">
      <c r="A130" s="269" t="s">
        <v>1343</v>
      </c>
      <c r="B130" s="22" t="s">
        <v>11</v>
      </c>
      <c r="C130" s="23" t="s">
        <v>1344</v>
      </c>
      <c r="D130" s="24">
        <v>2000</v>
      </c>
      <c r="E130" s="24">
        <v>2700</v>
      </c>
      <c r="F130" s="24">
        <v>200</v>
      </c>
      <c r="G130" s="7"/>
    </row>
    <row r="131" spans="1:7" ht="126" customHeight="1">
      <c r="A131" s="269" t="s">
        <v>1345</v>
      </c>
      <c r="B131" s="22" t="s">
        <v>11</v>
      </c>
      <c r="C131" s="23" t="s">
        <v>1346</v>
      </c>
      <c r="D131" s="24">
        <v>1000</v>
      </c>
      <c r="E131" s="24">
        <v>800</v>
      </c>
      <c r="F131" s="24">
        <v>200</v>
      </c>
      <c r="G131" s="7"/>
    </row>
    <row r="132" spans="1:7" ht="162" customHeight="1">
      <c r="A132" s="269" t="s">
        <v>1347</v>
      </c>
      <c r="B132" s="22" t="s">
        <v>11</v>
      </c>
      <c r="C132" s="23" t="s">
        <v>1348</v>
      </c>
      <c r="D132" s="24" t="s">
        <v>26</v>
      </c>
      <c r="E132" s="24">
        <v>400</v>
      </c>
      <c r="F132" s="24" t="s">
        <v>26</v>
      </c>
      <c r="G132" s="7"/>
    </row>
    <row r="133" spans="1:7" ht="134.25" customHeight="1">
      <c r="A133" s="269" t="s">
        <v>1349</v>
      </c>
      <c r="B133" s="22" t="s">
        <v>11</v>
      </c>
      <c r="C133" s="23" t="s">
        <v>1350</v>
      </c>
      <c r="D133" s="24">
        <v>1000</v>
      </c>
      <c r="E133" s="24">
        <v>1500</v>
      </c>
      <c r="F133" s="24" t="s">
        <v>26</v>
      </c>
      <c r="G133" s="7"/>
    </row>
    <row r="134" spans="1:7" ht="69" customHeight="1">
      <c r="A134" s="269" t="s">
        <v>1351</v>
      </c>
      <c r="B134" s="22" t="s">
        <v>11</v>
      </c>
      <c r="C134" s="23" t="s">
        <v>1352</v>
      </c>
      <c r="D134" s="24">
        <v>500</v>
      </c>
      <c r="E134" s="24">
        <v>1750</v>
      </c>
      <c r="F134" s="24" t="s">
        <v>26</v>
      </c>
      <c r="G134" s="7"/>
    </row>
    <row r="135" spans="1:7" ht="101.25" customHeight="1">
      <c r="A135" s="269" t="s">
        <v>1353</v>
      </c>
      <c r="B135" s="22" t="s">
        <v>11</v>
      </c>
      <c r="C135" s="23" t="s">
        <v>1354</v>
      </c>
      <c r="D135" s="24">
        <v>500</v>
      </c>
      <c r="E135" s="24">
        <v>1750</v>
      </c>
      <c r="F135" s="24" t="s">
        <v>26</v>
      </c>
      <c r="G135" s="7"/>
    </row>
    <row r="136" spans="1:7" ht="157.5" customHeight="1">
      <c r="A136" s="269" t="s">
        <v>1355</v>
      </c>
      <c r="B136" s="22" t="s">
        <v>11</v>
      </c>
      <c r="C136" s="23" t="s">
        <v>1356</v>
      </c>
      <c r="D136" s="24">
        <v>500</v>
      </c>
      <c r="E136" s="24">
        <v>500</v>
      </c>
      <c r="F136" s="24" t="s">
        <v>26</v>
      </c>
      <c r="G136" s="7"/>
    </row>
    <row r="137" spans="1:7" ht="162" customHeight="1">
      <c r="A137" s="269" t="s">
        <v>1357</v>
      </c>
      <c r="B137" s="22" t="s">
        <v>11</v>
      </c>
      <c r="C137" s="23" t="s">
        <v>1358</v>
      </c>
      <c r="D137" s="24" t="s">
        <v>26</v>
      </c>
      <c r="E137" s="24">
        <v>1250</v>
      </c>
      <c r="F137" s="24" t="s">
        <v>26</v>
      </c>
      <c r="G137" s="7"/>
    </row>
    <row r="138" spans="1:7" ht="71.25" customHeight="1">
      <c r="A138" s="269" t="s">
        <v>1359</v>
      </c>
      <c r="B138" s="22" t="s">
        <v>11</v>
      </c>
      <c r="C138" s="23" t="s">
        <v>1360</v>
      </c>
      <c r="D138" s="24">
        <v>500</v>
      </c>
      <c r="E138" s="24">
        <v>2500</v>
      </c>
      <c r="F138" s="24" t="s">
        <v>26</v>
      </c>
      <c r="G138" s="7"/>
    </row>
    <row r="139" spans="1:7" ht="77.25" customHeight="1">
      <c r="A139" s="269" t="s">
        <v>1361</v>
      </c>
      <c r="B139" s="22" t="s">
        <v>11</v>
      </c>
      <c r="C139" s="23" t="s">
        <v>1362</v>
      </c>
      <c r="D139" s="24">
        <v>500</v>
      </c>
      <c r="E139" s="24">
        <v>2500</v>
      </c>
      <c r="F139" s="24" t="s">
        <v>26</v>
      </c>
      <c r="G139" s="7"/>
    </row>
    <row r="140" spans="1:7" ht="78">
      <c r="A140" s="269" t="s">
        <v>1363</v>
      </c>
      <c r="B140" s="22" t="s">
        <v>11</v>
      </c>
      <c r="C140" s="23" t="s">
        <v>1364</v>
      </c>
      <c r="D140" s="24">
        <v>500</v>
      </c>
      <c r="E140" s="24">
        <v>2000</v>
      </c>
      <c r="F140" s="24" t="s">
        <v>26</v>
      </c>
      <c r="G140" s="7"/>
    </row>
    <row r="141" spans="1:7" ht="109.2">
      <c r="A141" s="269" t="s">
        <v>1365</v>
      </c>
      <c r="B141" s="22" t="s">
        <v>11</v>
      </c>
      <c r="C141" s="23" t="s">
        <v>1366</v>
      </c>
      <c r="D141" s="24" t="s">
        <v>26</v>
      </c>
      <c r="E141" s="24">
        <v>500</v>
      </c>
      <c r="F141" s="24" t="s">
        <v>26</v>
      </c>
      <c r="G141" s="7"/>
    </row>
    <row r="142" spans="1:7" ht="78">
      <c r="A142" s="269" t="s">
        <v>1367</v>
      </c>
      <c r="B142" s="22" t="s">
        <v>11</v>
      </c>
      <c r="C142" s="23" t="s">
        <v>1368</v>
      </c>
      <c r="D142" s="24">
        <v>45500</v>
      </c>
      <c r="E142" s="24">
        <v>62065.16</v>
      </c>
      <c r="F142" s="24" t="s">
        <v>26</v>
      </c>
      <c r="G142" s="7"/>
    </row>
    <row r="143" spans="1:7" ht="93.6">
      <c r="A143" s="269" t="s">
        <v>1369</v>
      </c>
      <c r="B143" s="22" t="s">
        <v>11</v>
      </c>
      <c r="C143" s="23" t="s">
        <v>1370</v>
      </c>
      <c r="D143" s="24">
        <v>45500</v>
      </c>
      <c r="E143" s="24">
        <v>62065.16</v>
      </c>
      <c r="F143" s="24" t="s">
        <v>26</v>
      </c>
      <c r="G143" s="7"/>
    </row>
    <row r="144" spans="1:7" ht="99" customHeight="1">
      <c r="A144" s="269" t="s">
        <v>1371</v>
      </c>
      <c r="B144" s="22" t="s">
        <v>11</v>
      </c>
      <c r="C144" s="23" t="s">
        <v>1372</v>
      </c>
      <c r="D144" s="24">
        <v>2500</v>
      </c>
      <c r="E144" s="24">
        <v>3800</v>
      </c>
      <c r="F144" s="24" t="s">
        <v>26</v>
      </c>
      <c r="G144" s="7"/>
    </row>
    <row r="145" spans="1:7" ht="100.5" customHeight="1">
      <c r="A145" s="269" t="s">
        <v>1371</v>
      </c>
      <c r="B145" s="22" t="s">
        <v>11</v>
      </c>
      <c r="C145" s="23" t="s">
        <v>1373</v>
      </c>
      <c r="D145" s="24">
        <v>3000</v>
      </c>
      <c r="E145" s="24">
        <v>11110.78</v>
      </c>
      <c r="F145" s="24" t="s">
        <v>26</v>
      </c>
      <c r="G145" s="7"/>
    </row>
    <row r="146" spans="1:7" ht="93.6">
      <c r="A146" s="269" t="s">
        <v>1371</v>
      </c>
      <c r="B146" s="22" t="s">
        <v>11</v>
      </c>
      <c r="C146" s="23" t="s">
        <v>1374</v>
      </c>
      <c r="D146" s="24">
        <v>40000</v>
      </c>
      <c r="E146" s="24">
        <v>47154.38</v>
      </c>
      <c r="F146" s="24" t="s">
        <v>26</v>
      </c>
      <c r="G146" s="7"/>
    </row>
    <row r="147" spans="1:7" ht="127.5" customHeight="1">
      <c r="A147" s="269" t="s">
        <v>1375</v>
      </c>
      <c r="B147" s="22" t="s">
        <v>11</v>
      </c>
      <c r="C147" s="23" t="s">
        <v>1376</v>
      </c>
      <c r="D147" s="24">
        <v>253000</v>
      </c>
      <c r="E147" s="24">
        <v>294074.70999999996</v>
      </c>
      <c r="F147" s="24">
        <v>2700.85</v>
      </c>
      <c r="G147" s="7"/>
    </row>
    <row r="148" spans="1:7" ht="66.75" customHeight="1">
      <c r="A148" s="269" t="s">
        <v>1377</v>
      </c>
      <c r="B148" s="22" t="s">
        <v>11</v>
      </c>
      <c r="C148" s="23" t="s">
        <v>1378</v>
      </c>
      <c r="D148" s="24">
        <v>73000</v>
      </c>
      <c r="E148" s="24">
        <v>111120.93</v>
      </c>
      <c r="F148" s="24" t="s">
        <v>26</v>
      </c>
      <c r="G148" s="7"/>
    </row>
    <row r="149" spans="1:7" ht="91.5" customHeight="1">
      <c r="A149" s="269" t="s">
        <v>1379</v>
      </c>
      <c r="B149" s="22" t="s">
        <v>11</v>
      </c>
      <c r="C149" s="23" t="s">
        <v>1380</v>
      </c>
      <c r="D149" s="24">
        <v>73000</v>
      </c>
      <c r="E149" s="24">
        <v>111120.93</v>
      </c>
      <c r="F149" s="24" t="s">
        <v>26</v>
      </c>
      <c r="G149" s="7"/>
    </row>
    <row r="150" spans="1:7" ht="96.75" customHeight="1">
      <c r="A150" s="269" t="s">
        <v>1381</v>
      </c>
      <c r="B150" s="22" t="s">
        <v>11</v>
      </c>
      <c r="C150" s="23" t="s">
        <v>1382</v>
      </c>
      <c r="D150" s="24">
        <v>180000</v>
      </c>
      <c r="E150" s="24">
        <v>182953.78</v>
      </c>
      <c r="F150" s="24">
        <v>2700.85</v>
      </c>
      <c r="G150" s="7"/>
    </row>
    <row r="151" spans="1:7" ht="45.75" customHeight="1">
      <c r="A151" s="269" t="s">
        <v>1383</v>
      </c>
      <c r="B151" s="22" t="s">
        <v>11</v>
      </c>
      <c r="C151" s="23" t="s">
        <v>1384</v>
      </c>
      <c r="D151" s="24">
        <v>89271.81</v>
      </c>
      <c r="E151" s="24">
        <v>92225.59</v>
      </c>
      <c r="F151" s="24">
        <v>2700.85</v>
      </c>
      <c r="G151" s="7"/>
    </row>
    <row r="152" spans="1:7" ht="47.25" customHeight="1">
      <c r="A152" s="269" t="s">
        <v>1383</v>
      </c>
      <c r="B152" s="22" t="s">
        <v>11</v>
      </c>
      <c r="C152" s="23" t="s">
        <v>1385</v>
      </c>
      <c r="D152" s="24">
        <v>90728.19</v>
      </c>
      <c r="E152" s="24">
        <v>90728.19</v>
      </c>
      <c r="F152" s="24" t="s">
        <v>26</v>
      </c>
      <c r="G152" s="7"/>
    </row>
    <row r="153" spans="1:7" ht="78">
      <c r="A153" s="269" t="s">
        <v>1386</v>
      </c>
      <c r="B153" s="22" t="s">
        <v>11</v>
      </c>
      <c r="C153" s="23" t="s">
        <v>1387</v>
      </c>
      <c r="D153" s="24">
        <v>68271.81</v>
      </c>
      <c r="E153" s="24">
        <v>65570.960000000006</v>
      </c>
      <c r="F153" s="24">
        <v>2700.85</v>
      </c>
      <c r="G153" s="7"/>
    </row>
    <row r="154" spans="1:7" ht="87" customHeight="1">
      <c r="A154" s="269" t="s">
        <v>1386</v>
      </c>
      <c r="B154" s="22" t="s">
        <v>11</v>
      </c>
      <c r="C154" s="23" t="s">
        <v>1388</v>
      </c>
      <c r="D154" s="24">
        <v>1000</v>
      </c>
      <c r="E154" s="24">
        <v>1177.58</v>
      </c>
      <c r="F154" s="24" t="s">
        <v>26</v>
      </c>
      <c r="G154" s="7"/>
    </row>
    <row r="155" spans="1:7" ht="81.75" customHeight="1">
      <c r="A155" s="269" t="s">
        <v>1386</v>
      </c>
      <c r="B155" s="22" t="s">
        <v>11</v>
      </c>
      <c r="C155" s="23" t="s">
        <v>1389</v>
      </c>
      <c r="D155" s="24">
        <v>20000</v>
      </c>
      <c r="E155" s="24">
        <v>25477.05</v>
      </c>
      <c r="F155" s="24" t="s">
        <v>26</v>
      </c>
      <c r="G155" s="7"/>
    </row>
    <row r="156" spans="1:7" ht="37.5" customHeight="1">
      <c r="A156" s="269" t="s">
        <v>1390</v>
      </c>
      <c r="B156" s="22" t="s">
        <v>11</v>
      </c>
      <c r="C156" s="23" t="s">
        <v>1391</v>
      </c>
      <c r="D156" s="24">
        <v>757000</v>
      </c>
      <c r="E156" s="24">
        <v>635289.35</v>
      </c>
      <c r="F156" s="24">
        <v>121799.83</v>
      </c>
      <c r="G156" s="7"/>
    </row>
    <row r="157" spans="1:7" ht="82.5" customHeight="1">
      <c r="A157" s="269" t="s">
        <v>1392</v>
      </c>
      <c r="B157" s="22" t="s">
        <v>11</v>
      </c>
      <c r="C157" s="23" t="s">
        <v>1393</v>
      </c>
      <c r="D157" s="24">
        <v>757000</v>
      </c>
      <c r="E157" s="24">
        <v>635289.35</v>
      </c>
      <c r="F157" s="24">
        <v>121799.82999999999</v>
      </c>
      <c r="G157" s="7"/>
    </row>
    <row r="158" spans="1:7" ht="82.5" customHeight="1">
      <c r="A158" s="269" t="s">
        <v>1394</v>
      </c>
      <c r="B158" s="22" t="s">
        <v>11</v>
      </c>
      <c r="C158" s="23" t="s">
        <v>1395</v>
      </c>
      <c r="D158" s="24">
        <v>742000</v>
      </c>
      <c r="E158" s="24">
        <v>622912.75</v>
      </c>
      <c r="F158" s="24">
        <v>119176.43000000001</v>
      </c>
      <c r="G158" s="7"/>
    </row>
    <row r="159" spans="1:7" ht="84.75" customHeight="1">
      <c r="A159" s="269" t="s">
        <v>1396</v>
      </c>
      <c r="B159" s="22" t="s">
        <v>11</v>
      </c>
      <c r="C159" s="23" t="s">
        <v>1397</v>
      </c>
      <c r="D159" s="24">
        <v>100000</v>
      </c>
      <c r="E159" s="24">
        <v>99758.24</v>
      </c>
      <c r="F159" s="24">
        <v>241.76</v>
      </c>
      <c r="G159" s="7"/>
    </row>
    <row r="160" spans="1:7" ht="84" customHeight="1">
      <c r="A160" s="269" t="s">
        <v>1396</v>
      </c>
      <c r="B160" s="22" t="s">
        <v>11</v>
      </c>
      <c r="C160" s="23" t="s">
        <v>1398</v>
      </c>
      <c r="D160" s="24">
        <v>20000</v>
      </c>
      <c r="E160" s="24">
        <v>20000</v>
      </c>
      <c r="F160" s="24" t="s">
        <v>26</v>
      </c>
      <c r="G160" s="7"/>
    </row>
    <row r="161" spans="1:7" ht="82.5" customHeight="1">
      <c r="A161" s="269" t="s">
        <v>1396</v>
      </c>
      <c r="B161" s="22" t="s">
        <v>11</v>
      </c>
      <c r="C161" s="23" t="s">
        <v>1399</v>
      </c>
      <c r="D161" s="24">
        <v>10000</v>
      </c>
      <c r="E161" s="24">
        <v>5804.65</v>
      </c>
      <c r="F161" s="24">
        <v>4195.3500000000004</v>
      </c>
      <c r="G161" s="7"/>
    </row>
    <row r="162" spans="1:7" ht="78.75" customHeight="1">
      <c r="A162" s="269" t="s">
        <v>1396</v>
      </c>
      <c r="B162" s="22" t="s">
        <v>11</v>
      </c>
      <c r="C162" s="23" t="s">
        <v>1400</v>
      </c>
      <c r="D162" s="24">
        <v>5000</v>
      </c>
      <c r="E162" s="24">
        <v>3988.06</v>
      </c>
      <c r="F162" s="24">
        <v>1011.94</v>
      </c>
      <c r="G162" s="7"/>
    </row>
    <row r="163" spans="1:7" ht="86.25" customHeight="1">
      <c r="A163" s="269" t="s">
        <v>1396</v>
      </c>
      <c r="B163" s="22" t="s">
        <v>11</v>
      </c>
      <c r="C163" s="23" t="s">
        <v>1401</v>
      </c>
      <c r="D163" s="24">
        <v>300000</v>
      </c>
      <c r="E163" s="24">
        <v>238812.92</v>
      </c>
      <c r="F163" s="24">
        <v>61187.08</v>
      </c>
      <c r="G163" s="7"/>
    </row>
    <row r="164" spans="1:7" ht="84.75" customHeight="1">
      <c r="A164" s="269" t="s">
        <v>1396</v>
      </c>
      <c r="B164" s="22" t="s">
        <v>11</v>
      </c>
      <c r="C164" s="23" t="s">
        <v>1402</v>
      </c>
      <c r="D164" s="24">
        <v>45000</v>
      </c>
      <c r="E164" s="24">
        <v>41502.660000000003</v>
      </c>
      <c r="F164" s="24">
        <v>3497.34</v>
      </c>
      <c r="G164" s="7"/>
    </row>
    <row r="165" spans="1:7" ht="89.25" customHeight="1">
      <c r="A165" s="269" t="s">
        <v>1396</v>
      </c>
      <c r="B165" s="22" t="s">
        <v>11</v>
      </c>
      <c r="C165" s="23" t="s">
        <v>1403</v>
      </c>
      <c r="D165" s="24" t="s">
        <v>26</v>
      </c>
      <c r="E165" s="24">
        <v>89.18</v>
      </c>
      <c r="F165" s="24" t="s">
        <v>26</v>
      </c>
      <c r="G165" s="7"/>
    </row>
    <row r="166" spans="1:7" ht="63.75" customHeight="1">
      <c r="A166" s="269" t="s">
        <v>1396</v>
      </c>
      <c r="B166" s="22" t="s">
        <v>11</v>
      </c>
      <c r="C166" s="23" t="s">
        <v>1404</v>
      </c>
      <c r="D166" s="24">
        <v>262000</v>
      </c>
      <c r="E166" s="24">
        <v>212957.04</v>
      </c>
      <c r="F166" s="24">
        <v>49042.96</v>
      </c>
      <c r="G166" s="7"/>
    </row>
    <row r="167" spans="1:7" ht="78">
      <c r="A167" s="269" t="s">
        <v>1405</v>
      </c>
      <c r="B167" s="22" t="s">
        <v>11</v>
      </c>
      <c r="C167" s="23" t="s">
        <v>1406</v>
      </c>
      <c r="D167" s="24">
        <v>15000</v>
      </c>
      <c r="E167" s="24">
        <v>12376.6</v>
      </c>
      <c r="F167" s="24">
        <v>2623.4</v>
      </c>
      <c r="G167" s="7"/>
    </row>
    <row r="168" spans="1:7" ht="20.25" customHeight="1">
      <c r="A168" s="269" t="s">
        <v>166</v>
      </c>
      <c r="B168" s="22" t="s">
        <v>11</v>
      </c>
      <c r="C168" s="23" t="s">
        <v>167</v>
      </c>
      <c r="D168" s="24" t="s">
        <v>26</v>
      </c>
      <c r="E168" s="24">
        <v>598064.36</v>
      </c>
      <c r="F168" s="24" t="s">
        <v>26</v>
      </c>
      <c r="G168" s="7"/>
    </row>
    <row r="169" spans="1:7" ht="17.25" customHeight="1">
      <c r="A169" s="269" t="s">
        <v>168</v>
      </c>
      <c r="B169" s="22" t="s">
        <v>11</v>
      </c>
      <c r="C169" s="23" t="s">
        <v>169</v>
      </c>
      <c r="D169" s="24" t="s">
        <v>26</v>
      </c>
      <c r="E169" s="24">
        <v>598064.36</v>
      </c>
      <c r="F169" s="24" t="s">
        <v>26</v>
      </c>
      <c r="G169" s="7"/>
    </row>
    <row r="170" spans="1:7" ht="33.75" customHeight="1">
      <c r="A170" s="269" t="s">
        <v>170</v>
      </c>
      <c r="B170" s="22" t="s">
        <v>11</v>
      </c>
      <c r="C170" s="23" t="s">
        <v>171</v>
      </c>
      <c r="D170" s="24" t="s">
        <v>26</v>
      </c>
      <c r="E170" s="24">
        <v>598064.36</v>
      </c>
      <c r="F170" s="24" t="s">
        <v>26</v>
      </c>
      <c r="G170" s="7"/>
    </row>
    <row r="171" spans="1:7" ht="22.5" customHeight="1">
      <c r="A171" s="269" t="s">
        <v>172</v>
      </c>
      <c r="B171" s="22" t="s">
        <v>11</v>
      </c>
      <c r="C171" s="23" t="s">
        <v>173</v>
      </c>
      <c r="D171" s="24">
        <v>559920805.48000002</v>
      </c>
      <c r="E171" s="24">
        <v>553707541.26999998</v>
      </c>
      <c r="F171" s="24">
        <v>6290933.1799999997</v>
      </c>
      <c r="G171" s="7"/>
    </row>
    <row r="172" spans="1:7" ht="46.8">
      <c r="A172" s="269" t="s">
        <v>174</v>
      </c>
      <c r="B172" s="22" t="s">
        <v>11</v>
      </c>
      <c r="C172" s="23" t="s">
        <v>175</v>
      </c>
      <c r="D172" s="24">
        <v>559920805.48000002</v>
      </c>
      <c r="E172" s="24">
        <v>553754864.29999995</v>
      </c>
      <c r="F172" s="24">
        <v>6290933.1799999997</v>
      </c>
      <c r="G172" s="5"/>
    </row>
    <row r="173" spans="1:7" ht="31.2">
      <c r="A173" s="269" t="s">
        <v>176</v>
      </c>
      <c r="B173" s="22" t="s">
        <v>11</v>
      </c>
      <c r="C173" s="23" t="s">
        <v>177</v>
      </c>
      <c r="D173" s="24">
        <v>94671980.920000002</v>
      </c>
      <c r="E173" s="24">
        <v>94671980.920000002</v>
      </c>
      <c r="F173" s="24" t="s">
        <v>26</v>
      </c>
    </row>
    <row r="174" spans="1:7" ht="31.2">
      <c r="A174" s="269" t="s">
        <v>178</v>
      </c>
      <c r="B174" s="22" t="s">
        <v>11</v>
      </c>
      <c r="C174" s="23" t="s">
        <v>179</v>
      </c>
      <c r="D174" s="24">
        <v>94028855.319999993</v>
      </c>
      <c r="E174" s="24">
        <v>94028855.319999993</v>
      </c>
      <c r="F174" s="24" t="s">
        <v>26</v>
      </c>
    </row>
    <row r="175" spans="1:7" ht="36.75" customHeight="1">
      <c r="A175" s="269" t="s">
        <v>180</v>
      </c>
      <c r="B175" s="22" t="s">
        <v>11</v>
      </c>
      <c r="C175" s="23" t="s">
        <v>181</v>
      </c>
      <c r="D175" s="24">
        <v>94028855.319999993</v>
      </c>
      <c r="E175" s="24">
        <v>94028855.319999993</v>
      </c>
      <c r="F175" s="24" t="s">
        <v>26</v>
      </c>
    </row>
    <row r="176" spans="1:7" ht="104.25" customHeight="1">
      <c r="A176" s="269" t="s">
        <v>1410</v>
      </c>
      <c r="B176" s="22" t="s">
        <v>11</v>
      </c>
      <c r="C176" s="23" t="s">
        <v>1411</v>
      </c>
      <c r="D176" s="24">
        <v>643125.6</v>
      </c>
      <c r="E176" s="24">
        <v>643125.6</v>
      </c>
      <c r="F176" s="24" t="s">
        <v>26</v>
      </c>
    </row>
    <row r="177" spans="1:6" ht="93.6">
      <c r="A177" s="269" t="s">
        <v>1412</v>
      </c>
      <c r="B177" s="22" t="s">
        <v>11</v>
      </c>
      <c r="C177" s="23" t="s">
        <v>1413</v>
      </c>
      <c r="D177" s="24">
        <v>643125.6</v>
      </c>
      <c r="E177" s="24">
        <v>643125.6</v>
      </c>
      <c r="F177" s="24" t="s">
        <v>26</v>
      </c>
    </row>
    <row r="178" spans="1:6" ht="36.75" customHeight="1">
      <c r="A178" s="269" t="s">
        <v>182</v>
      </c>
      <c r="B178" s="22" t="s">
        <v>11</v>
      </c>
      <c r="C178" s="23" t="s">
        <v>183</v>
      </c>
      <c r="D178" s="24">
        <v>89910714.979999989</v>
      </c>
      <c r="E178" s="24">
        <v>89857035.149999991</v>
      </c>
      <c r="F178" s="24">
        <v>53679.83</v>
      </c>
    </row>
    <row r="179" spans="1:6" ht="31.2">
      <c r="A179" s="269" t="s">
        <v>1414</v>
      </c>
      <c r="B179" s="22" t="s">
        <v>11</v>
      </c>
      <c r="C179" s="23" t="s">
        <v>1415</v>
      </c>
      <c r="D179" s="24">
        <v>32661326.539999999</v>
      </c>
      <c r="E179" s="24">
        <v>32661326.539999999</v>
      </c>
      <c r="F179" s="24" t="s">
        <v>26</v>
      </c>
    </row>
    <row r="180" spans="1:6" ht="46.8">
      <c r="A180" s="269" t="s">
        <v>1416</v>
      </c>
      <c r="B180" s="22" t="s">
        <v>11</v>
      </c>
      <c r="C180" s="23" t="s">
        <v>1417</v>
      </c>
      <c r="D180" s="24">
        <v>32661326.539999999</v>
      </c>
      <c r="E180" s="24">
        <v>32661326.539999999</v>
      </c>
      <c r="F180" s="24" t="s">
        <v>26</v>
      </c>
    </row>
    <row r="181" spans="1:6">
      <c r="A181" s="269" t="s">
        <v>184</v>
      </c>
      <c r="B181" s="22" t="s">
        <v>11</v>
      </c>
      <c r="C181" s="23" t="s">
        <v>185</v>
      </c>
      <c r="D181" s="24">
        <v>57249388.440000005</v>
      </c>
      <c r="E181" s="24">
        <v>57195708.609999999</v>
      </c>
      <c r="F181" s="24">
        <v>53679.83</v>
      </c>
    </row>
    <row r="182" spans="1:6">
      <c r="A182" s="269" t="s">
        <v>186</v>
      </c>
      <c r="B182" s="22" t="s">
        <v>11</v>
      </c>
      <c r="C182" s="23" t="s">
        <v>187</v>
      </c>
      <c r="D182" s="24">
        <v>50320074.060000002</v>
      </c>
      <c r="E182" s="24">
        <v>50266394.229999997</v>
      </c>
      <c r="F182" s="24">
        <v>53679.83</v>
      </c>
    </row>
    <row r="183" spans="1:6">
      <c r="A183" s="269" t="s">
        <v>186</v>
      </c>
      <c r="B183" s="22" t="s">
        <v>11</v>
      </c>
      <c r="C183" s="23" t="s">
        <v>188</v>
      </c>
      <c r="D183" s="24">
        <v>6929314.3799999999</v>
      </c>
      <c r="E183" s="24">
        <v>6929314.3799999999</v>
      </c>
      <c r="F183" s="24" t="s">
        <v>26</v>
      </c>
    </row>
    <row r="184" spans="1:6" ht="36" customHeight="1">
      <c r="A184" s="269" t="s">
        <v>189</v>
      </c>
      <c r="B184" s="22" t="s">
        <v>11</v>
      </c>
      <c r="C184" s="23" t="s">
        <v>190</v>
      </c>
      <c r="D184" s="24">
        <v>365764528.58000004</v>
      </c>
      <c r="E184" s="24">
        <v>359566940.88</v>
      </c>
      <c r="F184" s="24">
        <v>6197587.6999999993</v>
      </c>
    </row>
    <row r="185" spans="1:6" ht="39" customHeight="1">
      <c r="A185" s="269" t="s">
        <v>191</v>
      </c>
      <c r="B185" s="22" t="s">
        <v>11</v>
      </c>
      <c r="C185" s="23" t="s">
        <v>192</v>
      </c>
      <c r="D185" s="24">
        <v>355083865.35000002</v>
      </c>
      <c r="E185" s="24">
        <v>349891802.77000004</v>
      </c>
      <c r="F185" s="24">
        <v>5192062.58</v>
      </c>
    </row>
    <row r="186" spans="1:6" ht="31.2">
      <c r="A186" s="269" t="s">
        <v>193</v>
      </c>
      <c r="B186" s="22" t="s">
        <v>11</v>
      </c>
      <c r="C186" s="23" t="s">
        <v>194</v>
      </c>
      <c r="D186" s="24">
        <v>18391450</v>
      </c>
      <c r="E186" s="24">
        <v>18391450</v>
      </c>
      <c r="F186" s="24" t="s">
        <v>26</v>
      </c>
    </row>
    <row r="187" spans="1:6" ht="31.2">
      <c r="A187" s="269" t="s">
        <v>193</v>
      </c>
      <c r="B187" s="22" t="s">
        <v>11</v>
      </c>
      <c r="C187" s="23" t="s">
        <v>195</v>
      </c>
      <c r="D187" s="24">
        <v>37926681.920000002</v>
      </c>
      <c r="E187" s="24">
        <v>35539405.170000002</v>
      </c>
      <c r="F187" s="24">
        <v>2387276.75</v>
      </c>
    </row>
    <row r="188" spans="1:6" ht="31.2">
      <c r="A188" s="269" t="s">
        <v>193</v>
      </c>
      <c r="B188" s="22" t="s">
        <v>11</v>
      </c>
      <c r="C188" s="23" t="s">
        <v>196</v>
      </c>
      <c r="D188" s="24">
        <v>298765733.43000001</v>
      </c>
      <c r="E188" s="24">
        <v>295960947.60000002</v>
      </c>
      <c r="F188" s="24">
        <v>2804785.83</v>
      </c>
    </row>
    <row r="189" spans="1:6" ht="78">
      <c r="A189" s="269" t="s">
        <v>197</v>
      </c>
      <c r="B189" s="22" t="s">
        <v>11</v>
      </c>
      <c r="C189" s="23" t="s">
        <v>198</v>
      </c>
      <c r="D189" s="24">
        <v>1882304.23</v>
      </c>
      <c r="E189" s="24">
        <v>1869881.84</v>
      </c>
      <c r="F189" s="24">
        <v>12422.39</v>
      </c>
    </row>
    <row r="190" spans="1:6" ht="78">
      <c r="A190" s="269" t="s">
        <v>199</v>
      </c>
      <c r="B190" s="22" t="s">
        <v>11</v>
      </c>
      <c r="C190" s="23" t="s">
        <v>200</v>
      </c>
      <c r="D190" s="24">
        <v>1882304.23</v>
      </c>
      <c r="E190" s="24">
        <v>1869881.84</v>
      </c>
      <c r="F190" s="24">
        <v>12422.39</v>
      </c>
    </row>
    <row r="191" spans="1:6" ht="62.4">
      <c r="A191" s="269" t="s">
        <v>203</v>
      </c>
      <c r="B191" s="22" t="s">
        <v>11</v>
      </c>
      <c r="C191" s="23" t="s">
        <v>204</v>
      </c>
      <c r="D191" s="24">
        <v>21463</v>
      </c>
      <c r="E191" s="24">
        <v>4474</v>
      </c>
      <c r="F191" s="24">
        <v>16989</v>
      </c>
    </row>
    <row r="192" spans="1:6" ht="62.4">
      <c r="A192" s="269" t="s">
        <v>205</v>
      </c>
      <c r="B192" s="22" t="s">
        <v>11</v>
      </c>
      <c r="C192" s="23" t="s">
        <v>206</v>
      </c>
      <c r="D192" s="24">
        <v>21463</v>
      </c>
      <c r="E192" s="24">
        <v>4474</v>
      </c>
      <c r="F192" s="24">
        <v>16989</v>
      </c>
    </row>
    <row r="193" spans="1:6" ht="46.8">
      <c r="A193" s="269" t="s">
        <v>1429</v>
      </c>
      <c r="B193" s="22" t="s">
        <v>11</v>
      </c>
      <c r="C193" s="23" t="s">
        <v>1430</v>
      </c>
      <c r="D193" s="24">
        <v>769864</v>
      </c>
      <c r="E193" s="24">
        <v>153035.06</v>
      </c>
      <c r="F193" s="24">
        <v>616828.93999999994</v>
      </c>
    </row>
    <row r="194" spans="1:6" ht="53.25" customHeight="1">
      <c r="A194" s="269" t="s">
        <v>1431</v>
      </c>
      <c r="B194" s="22" t="s">
        <v>11</v>
      </c>
      <c r="C194" s="23" t="s">
        <v>1432</v>
      </c>
      <c r="D194" s="24">
        <v>769864</v>
      </c>
      <c r="E194" s="24">
        <v>153035.06</v>
      </c>
      <c r="F194" s="24">
        <v>616828.93999999994</v>
      </c>
    </row>
    <row r="195" spans="1:6" ht="62.4">
      <c r="A195" s="269" t="s">
        <v>1433</v>
      </c>
      <c r="B195" s="22" t="s">
        <v>11</v>
      </c>
      <c r="C195" s="23" t="s">
        <v>1434</v>
      </c>
      <c r="D195" s="24">
        <v>5264000</v>
      </c>
      <c r="E195" s="24">
        <v>4904715.21</v>
      </c>
      <c r="F195" s="24">
        <v>359284.79</v>
      </c>
    </row>
    <row r="196" spans="1:6" ht="62.4">
      <c r="A196" s="269" t="s">
        <v>1435</v>
      </c>
      <c r="B196" s="22" t="s">
        <v>11</v>
      </c>
      <c r="C196" s="23" t="s">
        <v>1436</v>
      </c>
      <c r="D196" s="24">
        <v>5264000</v>
      </c>
      <c r="E196" s="24">
        <v>4904715.21</v>
      </c>
      <c r="F196" s="24">
        <v>359284.79</v>
      </c>
    </row>
    <row r="197" spans="1:6" ht="31.2">
      <c r="A197" s="269" t="s">
        <v>207</v>
      </c>
      <c r="B197" s="22" t="s">
        <v>11</v>
      </c>
      <c r="C197" s="23" t="s">
        <v>208</v>
      </c>
      <c r="D197" s="24">
        <v>2743032</v>
      </c>
      <c r="E197" s="24">
        <v>2743032</v>
      </c>
      <c r="F197" s="24" t="s">
        <v>26</v>
      </c>
    </row>
    <row r="198" spans="1:6" ht="36.75" customHeight="1">
      <c r="A198" s="269" t="s">
        <v>209</v>
      </c>
      <c r="B198" s="22" t="s">
        <v>11</v>
      </c>
      <c r="C198" s="23" t="s">
        <v>210</v>
      </c>
      <c r="D198" s="24">
        <v>2743032</v>
      </c>
      <c r="E198" s="24">
        <v>2743032</v>
      </c>
      <c r="F198" s="24" t="s">
        <v>26</v>
      </c>
    </row>
    <row r="199" spans="1:6" ht="21.75" customHeight="1">
      <c r="A199" s="269" t="s">
        <v>391</v>
      </c>
      <c r="B199" s="22" t="s">
        <v>11</v>
      </c>
      <c r="C199" s="23" t="s">
        <v>1437</v>
      </c>
      <c r="D199" s="24">
        <v>9573581</v>
      </c>
      <c r="E199" s="24">
        <v>9658907.3499999996</v>
      </c>
      <c r="F199" s="24">
        <v>39665.65</v>
      </c>
    </row>
    <row r="200" spans="1:6" ht="62.4">
      <c r="A200" s="269" t="s">
        <v>1442</v>
      </c>
      <c r="B200" s="22" t="s">
        <v>11</v>
      </c>
      <c r="C200" s="23" t="s">
        <v>1443</v>
      </c>
      <c r="D200" s="24">
        <v>6405840</v>
      </c>
      <c r="E200" s="24">
        <v>6366174.3499999996</v>
      </c>
      <c r="F200" s="24">
        <v>39665.65</v>
      </c>
    </row>
    <row r="201" spans="1:6" ht="62.4">
      <c r="A201" s="269" t="s">
        <v>1444</v>
      </c>
      <c r="B201" s="22" t="s">
        <v>11</v>
      </c>
      <c r="C201" s="23" t="s">
        <v>1445</v>
      </c>
      <c r="D201" s="24">
        <v>6405840</v>
      </c>
      <c r="E201" s="24">
        <v>6366174.3499999996</v>
      </c>
      <c r="F201" s="24">
        <v>39665.65</v>
      </c>
    </row>
    <row r="202" spans="1:6" ht="51.75" customHeight="1">
      <c r="A202" s="269" t="s">
        <v>1446</v>
      </c>
      <c r="B202" s="22" t="s">
        <v>11</v>
      </c>
      <c r="C202" s="23" t="s">
        <v>1447</v>
      </c>
      <c r="D202" s="24" t="s">
        <v>26</v>
      </c>
      <c r="E202" s="24">
        <v>124992</v>
      </c>
      <c r="F202" s="24" t="s">
        <v>26</v>
      </c>
    </row>
    <row r="203" spans="1:6" ht="48.75" customHeight="1">
      <c r="A203" s="269" t="s">
        <v>1448</v>
      </c>
      <c r="B203" s="22" t="s">
        <v>11</v>
      </c>
      <c r="C203" s="23" t="s">
        <v>1449</v>
      </c>
      <c r="D203" s="24" t="s">
        <v>26</v>
      </c>
      <c r="E203" s="24">
        <v>124992</v>
      </c>
      <c r="F203" s="24" t="s">
        <v>26</v>
      </c>
    </row>
    <row r="204" spans="1:6">
      <c r="A204" s="269" t="s">
        <v>1450</v>
      </c>
      <c r="B204" s="22" t="s">
        <v>11</v>
      </c>
      <c r="C204" s="23" t="s">
        <v>1451</v>
      </c>
      <c r="D204" s="24">
        <v>3167741</v>
      </c>
      <c r="E204" s="24">
        <v>3167741</v>
      </c>
      <c r="F204" s="24" t="s">
        <v>26</v>
      </c>
    </row>
    <row r="205" spans="1:6" ht="31.2">
      <c r="A205" s="269" t="s">
        <v>1452</v>
      </c>
      <c r="B205" s="22" t="s">
        <v>11</v>
      </c>
      <c r="C205" s="23" t="s">
        <v>1453</v>
      </c>
      <c r="D205" s="24">
        <v>3167741</v>
      </c>
      <c r="E205" s="24">
        <v>3167741</v>
      </c>
      <c r="F205" s="24" t="s">
        <v>26</v>
      </c>
    </row>
    <row r="206" spans="1:6" ht="46.8">
      <c r="A206" s="269" t="s">
        <v>211</v>
      </c>
      <c r="B206" s="22" t="s">
        <v>11</v>
      </c>
      <c r="C206" s="23" t="s">
        <v>212</v>
      </c>
      <c r="D206" s="24" t="s">
        <v>26</v>
      </c>
      <c r="E206" s="24">
        <v>-47323.03</v>
      </c>
      <c r="F206" s="24" t="s">
        <v>26</v>
      </c>
    </row>
    <row r="207" spans="1:6" ht="54.75" customHeight="1">
      <c r="A207" s="269" t="s">
        <v>213</v>
      </c>
      <c r="B207" s="22" t="s">
        <v>11</v>
      </c>
      <c r="C207" s="23" t="s">
        <v>214</v>
      </c>
      <c r="D207" s="24" t="s">
        <v>26</v>
      </c>
      <c r="E207" s="24">
        <v>-47323.03</v>
      </c>
      <c r="F207" s="24" t="s">
        <v>26</v>
      </c>
    </row>
    <row r="208" spans="1:6" ht="54" customHeight="1">
      <c r="A208" s="269" t="s">
        <v>215</v>
      </c>
      <c r="B208" s="22" t="s">
        <v>11</v>
      </c>
      <c r="C208" s="23" t="s">
        <v>216</v>
      </c>
      <c r="D208" s="24" t="s">
        <v>26</v>
      </c>
      <c r="E208" s="24">
        <v>-47323.03</v>
      </c>
      <c r="F208" s="24" t="s">
        <v>26</v>
      </c>
    </row>
    <row r="209" spans="1:6" ht="46.8">
      <c r="A209" s="269" t="s">
        <v>1407</v>
      </c>
      <c r="B209" s="22" t="s">
        <v>11</v>
      </c>
      <c r="C209" s="23" t="s">
        <v>1408</v>
      </c>
      <c r="D209" s="24">
        <v>3457650</v>
      </c>
      <c r="E209" s="24">
        <v>3457650</v>
      </c>
      <c r="F209" s="24" t="s">
        <v>26</v>
      </c>
    </row>
    <row r="210" spans="1:6" ht="46.8">
      <c r="A210" s="269" t="s">
        <v>1407</v>
      </c>
      <c r="B210" s="22" t="s">
        <v>11</v>
      </c>
      <c r="C210" s="23" t="s">
        <v>1409</v>
      </c>
      <c r="D210" s="24">
        <v>1736400</v>
      </c>
      <c r="E210" s="24">
        <v>1736400</v>
      </c>
      <c r="F210" s="24" t="s">
        <v>26</v>
      </c>
    </row>
    <row r="211" spans="1:6" ht="31.2">
      <c r="A211" s="269" t="s">
        <v>178</v>
      </c>
      <c r="B211" s="22" t="s">
        <v>11</v>
      </c>
      <c r="C211" s="23" t="s">
        <v>179</v>
      </c>
      <c r="D211" s="24">
        <v>94028855.319999993</v>
      </c>
      <c r="E211" s="24">
        <v>94028855.319999993</v>
      </c>
      <c r="F211" s="24" t="s">
        <v>26</v>
      </c>
    </row>
    <row r="212" spans="1:6" ht="38.25" customHeight="1">
      <c r="A212" s="269" t="s">
        <v>180</v>
      </c>
      <c r="B212" s="22" t="s">
        <v>11</v>
      </c>
      <c r="C212" s="23" t="s">
        <v>181</v>
      </c>
      <c r="D212" s="24">
        <v>94028855.319999993</v>
      </c>
      <c r="E212" s="24">
        <v>94028855.319999993</v>
      </c>
      <c r="F212" s="24" t="s">
        <v>26</v>
      </c>
    </row>
    <row r="213" spans="1:6" ht="91.5" customHeight="1">
      <c r="A213" s="269" t="s">
        <v>1410</v>
      </c>
      <c r="B213" s="22" t="s">
        <v>11</v>
      </c>
      <c r="C213" s="23" t="s">
        <v>1411</v>
      </c>
      <c r="D213" s="24">
        <v>643125.6</v>
      </c>
      <c r="E213" s="24">
        <v>643125.6</v>
      </c>
      <c r="F213" s="24" t="s">
        <v>26</v>
      </c>
    </row>
    <row r="214" spans="1:6" ht="93.6">
      <c r="A214" s="269" t="s">
        <v>1412</v>
      </c>
      <c r="B214" s="22" t="s">
        <v>11</v>
      </c>
      <c r="C214" s="23" t="s">
        <v>1413</v>
      </c>
      <c r="D214" s="24">
        <v>643125.6</v>
      </c>
      <c r="E214" s="24">
        <v>643125.6</v>
      </c>
      <c r="F214" s="24" t="s">
        <v>26</v>
      </c>
    </row>
    <row r="215" spans="1:6" ht="31.2">
      <c r="A215" s="269" t="s">
        <v>182</v>
      </c>
      <c r="B215" s="22" t="s">
        <v>11</v>
      </c>
      <c r="C215" s="23" t="s">
        <v>183</v>
      </c>
      <c r="D215" s="24">
        <v>106354506.94</v>
      </c>
      <c r="E215" s="24">
        <v>99847778.689999998</v>
      </c>
      <c r="F215" s="24">
        <v>6506728.25</v>
      </c>
    </row>
    <row r="216" spans="1:6" ht="31.2">
      <c r="A216" s="269" t="s">
        <v>1414</v>
      </c>
      <c r="B216" s="22" t="s">
        <v>11</v>
      </c>
      <c r="C216" s="23" t="s">
        <v>1415</v>
      </c>
      <c r="D216" s="24">
        <v>32661326.539999999</v>
      </c>
      <c r="E216" s="24">
        <v>32661326.539999999</v>
      </c>
      <c r="F216" s="24" t="s">
        <v>26</v>
      </c>
    </row>
    <row r="217" spans="1:6" ht="46.8">
      <c r="A217" s="269" t="s">
        <v>1416</v>
      </c>
      <c r="B217" s="22" t="s">
        <v>11</v>
      </c>
      <c r="C217" s="23" t="s">
        <v>1417</v>
      </c>
      <c r="D217" s="24">
        <v>32661326.539999999</v>
      </c>
      <c r="E217" s="24">
        <v>32661326.539999999</v>
      </c>
      <c r="F217" s="24" t="s">
        <v>26</v>
      </c>
    </row>
    <row r="218" spans="1:6" ht="24" customHeight="1">
      <c r="A218" s="269" t="s">
        <v>1418</v>
      </c>
      <c r="B218" s="22" t="s">
        <v>11</v>
      </c>
      <c r="C218" s="23" t="s">
        <v>1419</v>
      </c>
      <c r="D218" s="24">
        <v>99431.87</v>
      </c>
      <c r="E218" s="24">
        <v>99431.87</v>
      </c>
      <c r="F218" s="24" t="s">
        <v>26</v>
      </c>
    </row>
    <row r="219" spans="1:6" ht="31.2">
      <c r="A219" s="269" t="s">
        <v>1420</v>
      </c>
      <c r="B219" s="22" t="s">
        <v>11</v>
      </c>
      <c r="C219" s="23" t="s">
        <v>1421</v>
      </c>
      <c r="D219" s="24">
        <v>99431.87</v>
      </c>
      <c r="E219" s="24">
        <v>99431.87</v>
      </c>
      <c r="F219" s="24" t="s">
        <v>26</v>
      </c>
    </row>
    <row r="220" spans="1:6">
      <c r="A220" s="269" t="s">
        <v>184</v>
      </c>
      <c r="B220" s="22" t="s">
        <v>11</v>
      </c>
      <c r="C220" s="23" t="s">
        <v>185</v>
      </c>
      <c r="D220" s="24">
        <v>73593748.530000001</v>
      </c>
      <c r="E220" s="24">
        <v>67087020.280000001</v>
      </c>
      <c r="F220" s="24">
        <v>6506728.25</v>
      </c>
    </row>
    <row r="221" spans="1:6">
      <c r="A221" s="269" t="s">
        <v>186</v>
      </c>
      <c r="B221" s="22" t="s">
        <v>11</v>
      </c>
      <c r="C221" s="23" t="s">
        <v>187</v>
      </c>
      <c r="D221" s="24">
        <v>50320074.060000002</v>
      </c>
      <c r="E221" s="24">
        <v>50266394.229999997</v>
      </c>
      <c r="F221" s="24">
        <v>53679.83</v>
      </c>
    </row>
    <row r="222" spans="1:6">
      <c r="A222" s="269" t="s">
        <v>186</v>
      </c>
      <c r="B222" s="22" t="s">
        <v>11</v>
      </c>
      <c r="C222" s="23" t="s">
        <v>188</v>
      </c>
      <c r="D222" s="24">
        <v>6929314.3799999999</v>
      </c>
      <c r="E222" s="24">
        <v>6929314.3799999999</v>
      </c>
      <c r="F222" s="24" t="s">
        <v>26</v>
      </c>
    </row>
    <row r="223" spans="1:6">
      <c r="A223" s="269" t="s">
        <v>1422</v>
      </c>
      <c r="B223" s="22" t="s">
        <v>11</v>
      </c>
      <c r="C223" s="23" t="s">
        <v>1423</v>
      </c>
      <c r="D223" s="24">
        <v>13344360.09</v>
      </c>
      <c r="E223" s="24">
        <v>6891311.6699999999</v>
      </c>
      <c r="F223" s="24">
        <v>6453048.4199999999</v>
      </c>
    </row>
    <row r="224" spans="1:6">
      <c r="A224" s="269" t="s">
        <v>1422</v>
      </c>
      <c r="B224" s="22" t="s">
        <v>11</v>
      </c>
      <c r="C224" s="23" t="s">
        <v>1424</v>
      </c>
      <c r="D224" s="24">
        <v>3000000</v>
      </c>
      <c r="E224" s="24">
        <v>3000000</v>
      </c>
      <c r="F224" s="24" t="s">
        <v>26</v>
      </c>
    </row>
    <row r="225" spans="1:6" ht="31.2">
      <c r="A225" s="269" t="s">
        <v>189</v>
      </c>
      <c r="B225" s="22" t="s">
        <v>11</v>
      </c>
      <c r="C225" s="23" t="s">
        <v>190</v>
      </c>
      <c r="D225" s="24">
        <v>367133088.58000004</v>
      </c>
      <c r="E225" s="24">
        <v>360935500.88</v>
      </c>
      <c r="F225" s="24">
        <v>6197587.6999999993</v>
      </c>
    </row>
    <row r="226" spans="1:6" ht="33" customHeight="1">
      <c r="A226" s="269" t="s">
        <v>191</v>
      </c>
      <c r="B226" s="22" t="s">
        <v>11</v>
      </c>
      <c r="C226" s="23" t="s">
        <v>192</v>
      </c>
      <c r="D226" s="24">
        <v>355083865.35000002</v>
      </c>
      <c r="E226" s="24">
        <v>349891802.77000004</v>
      </c>
      <c r="F226" s="24">
        <v>5192062.58</v>
      </c>
    </row>
    <row r="227" spans="1:6" ht="31.2">
      <c r="A227" s="269" t="s">
        <v>193</v>
      </c>
      <c r="B227" s="22" t="s">
        <v>11</v>
      </c>
      <c r="C227" s="23" t="s">
        <v>194</v>
      </c>
      <c r="D227" s="24">
        <v>18391450</v>
      </c>
      <c r="E227" s="24">
        <v>18391450</v>
      </c>
      <c r="F227" s="24" t="s">
        <v>26</v>
      </c>
    </row>
    <row r="228" spans="1:6" ht="31.2">
      <c r="A228" s="269" t="s">
        <v>193</v>
      </c>
      <c r="B228" s="22" t="s">
        <v>11</v>
      </c>
      <c r="C228" s="23" t="s">
        <v>195</v>
      </c>
      <c r="D228" s="24">
        <v>37926681.920000002</v>
      </c>
      <c r="E228" s="24">
        <v>35539405.170000002</v>
      </c>
      <c r="F228" s="24">
        <v>2387276.75</v>
      </c>
    </row>
    <row r="229" spans="1:6" ht="31.2">
      <c r="A229" s="269" t="s">
        <v>193</v>
      </c>
      <c r="B229" s="22" t="s">
        <v>11</v>
      </c>
      <c r="C229" s="23" t="s">
        <v>196</v>
      </c>
      <c r="D229" s="24">
        <v>298765733.43000001</v>
      </c>
      <c r="E229" s="24">
        <v>295960947.60000002</v>
      </c>
      <c r="F229" s="24">
        <v>2804785.83</v>
      </c>
    </row>
    <row r="230" spans="1:6" ht="78">
      <c r="A230" s="269" t="s">
        <v>197</v>
      </c>
      <c r="B230" s="22" t="s">
        <v>11</v>
      </c>
      <c r="C230" s="23" t="s">
        <v>198</v>
      </c>
      <c r="D230" s="24">
        <v>1882304.23</v>
      </c>
      <c r="E230" s="24">
        <v>1869881.84</v>
      </c>
      <c r="F230" s="24">
        <v>12422.39</v>
      </c>
    </row>
    <row r="231" spans="1:6" ht="78">
      <c r="A231" s="269" t="s">
        <v>199</v>
      </c>
      <c r="B231" s="22" t="s">
        <v>11</v>
      </c>
      <c r="C231" s="23" t="s">
        <v>200</v>
      </c>
      <c r="D231" s="24">
        <v>1882304.23</v>
      </c>
      <c r="E231" s="24">
        <v>1869881.84</v>
      </c>
      <c r="F231" s="24">
        <v>12422.39</v>
      </c>
    </row>
    <row r="232" spans="1:6" ht="31.2">
      <c r="A232" s="269" t="s">
        <v>201</v>
      </c>
      <c r="B232" s="22" t="s">
        <v>11</v>
      </c>
      <c r="C232" s="23" t="s">
        <v>202</v>
      </c>
      <c r="D232" s="24">
        <v>1368560</v>
      </c>
      <c r="E232" s="24">
        <v>1368560</v>
      </c>
      <c r="F232" s="24" t="s">
        <v>26</v>
      </c>
    </row>
    <row r="233" spans="1:6" ht="46.8">
      <c r="A233" s="269" t="s">
        <v>1425</v>
      </c>
      <c r="B233" s="22" t="s">
        <v>11</v>
      </c>
      <c r="C233" s="23" t="s">
        <v>1426</v>
      </c>
      <c r="D233" s="24">
        <v>684280</v>
      </c>
      <c r="E233" s="24">
        <v>684280</v>
      </c>
      <c r="F233" s="24" t="s">
        <v>26</v>
      </c>
    </row>
    <row r="234" spans="1:6" ht="46.8">
      <c r="A234" s="269" t="s">
        <v>1425</v>
      </c>
      <c r="B234" s="22" t="s">
        <v>11</v>
      </c>
      <c r="C234" s="23" t="s">
        <v>1427</v>
      </c>
      <c r="D234" s="24">
        <v>342140</v>
      </c>
      <c r="E234" s="24">
        <v>342140</v>
      </c>
      <c r="F234" s="24" t="s">
        <v>26</v>
      </c>
    </row>
    <row r="235" spans="1:6" ht="46.8">
      <c r="A235" s="269" t="s">
        <v>1425</v>
      </c>
      <c r="B235" s="22" t="s">
        <v>11</v>
      </c>
      <c r="C235" s="23" t="s">
        <v>1428</v>
      </c>
      <c r="D235" s="24">
        <v>342140</v>
      </c>
      <c r="E235" s="24">
        <v>342140</v>
      </c>
      <c r="F235" s="24" t="s">
        <v>26</v>
      </c>
    </row>
    <row r="236" spans="1:6" ht="62.4">
      <c r="A236" s="269" t="s">
        <v>203</v>
      </c>
      <c r="B236" s="22" t="s">
        <v>11</v>
      </c>
      <c r="C236" s="23" t="s">
        <v>204</v>
      </c>
      <c r="D236" s="24">
        <v>21463</v>
      </c>
      <c r="E236" s="24">
        <v>4474</v>
      </c>
      <c r="F236" s="24">
        <v>16989</v>
      </c>
    </row>
    <row r="237" spans="1:6" ht="62.4">
      <c r="A237" s="269" t="s">
        <v>205</v>
      </c>
      <c r="B237" s="22" t="s">
        <v>11</v>
      </c>
      <c r="C237" s="23" t="s">
        <v>206</v>
      </c>
      <c r="D237" s="24">
        <v>21463</v>
      </c>
      <c r="E237" s="24">
        <v>4474</v>
      </c>
      <c r="F237" s="24">
        <v>16989</v>
      </c>
    </row>
    <row r="238" spans="1:6" ht="46.8">
      <c r="A238" s="269" t="s">
        <v>1429</v>
      </c>
      <c r="B238" s="22" t="s">
        <v>11</v>
      </c>
      <c r="C238" s="23" t="s">
        <v>1430</v>
      </c>
      <c r="D238" s="24">
        <v>769864</v>
      </c>
      <c r="E238" s="24">
        <v>153035.06</v>
      </c>
      <c r="F238" s="24">
        <v>616828.93999999994</v>
      </c>
    </row>
    <row r="239" spans="1:6" ht="46.5" customHeight="1">
      <c r="A239" s="269" t="s">
        <v>1431</v>
      </c>
      <c r="B239" s="22" t="s">
        <v>11</v>
      </c>
      <c r="C239" s="23" t="s">
        <v>1432</v>
      </c>
      <c r="D239" s="24">
        <v>769864</v>
      </c>
      <c r="E239" s="24">
        <v>153035.06</v>
      </c>
      <c r="F239" s="24">
        <v>616828.93999999994</v>
      </c>
    </row>
    <row r="240" spans="1:6" ht="62.4">
      <c r="A240" s="269" t="s">
        <v>1433</v>
      </c>
      <c r="B240" s="22" t="s">
        <v>11</v>
      </c>
      <c r="C240" s="23" t="s">
        <v>1434</v>
      </c>
      <c r="D240" s="24">
        <v>5264000</v>
      </c>
      <c r="E240" s="24">
        <v>4904715.21</v>
      </c>
      <c r="F240" s="24">
        <v>359284.79</v>
      </c>
    </row>
    <row r="241" spans="1:6" ht="62.4">
      <c r="A241" s="269" t="s">
        <v>1435</v>
      </c>
      <c r="B241" s="22" t="s">
        <v>11</v>
      </c>
      <c r="C241" s="23" t="s">
        <v>1436</v>
      </c>
      <c r="D241" s="24">
        <v>5264000</v>
      </c>
      <c r="E241" s="24">
        <v>4904715.21</v>
      </c>
      <c r="F241" s="24">
        <v>359284.79</v>
      </c>
    </row>
    <row r="242" spans="1:6" ht="31.2">
      <c r="A242" s="269" t="s">
        <v>207</v>
      </c>
      <c r="B242" s="22" t="s">
        <v>11</v>
      </c>
      <c r="C242" s="23" t="s">
        <v>208</v>
      </c>
      <c r="D242" s="24">
        <v>2743032</v>
      </c>
      <c r="E242" s="24">
        <v>2743032</v>
      </c>
      <c r="F242" s="24" t="s">
        <v>26</v>
      </c>
    </row>
    <row r="243" spans="1:6" ht="40.5" customHeight="1">
      <c r="A243" s="269" t="s">
        <v>209</v>
      </c>
      <c r="B243" s="22" t="s">
        <v>11</v>
      </c>
      <c r="C243" s="23" t="s">
        <v>210</v>
      </c>
      <c r="D243" s="24">
        <v>2743032</v>
      </c>
      <c r="E243" s="24">
        <v>2743032</v>
      </c>
      <c r="F243" s="24" t="s">
        <v>26</v>
      </c>
    </row>
    <row r="244" spans="1:6">
      <c r="A244" s="269" t="s">
        <v>391</v>
      </c>
      <c r="B244" s="22" t="s">
        <v>11</v>
      </c>
      <c r="C244" s="23" t="s">
        <v>1437</v>
      </c>
      <c r="D244" s="24">
        <v>18002821</v>
      </c>
      <c r="E244" s="24">
        <v>17948261.350000001</v>
      </c>
      <c r="F244" s="24">
        <v>179551.65</v>
      </c>
    </row>
    <row r="245" spans="1:6" ht="62.4">
      <c r="A245" s="269" t="s">
        <v>1438</v>
      </c>
      <c r="B245" s="22" t="s">
        <v>11</v>
      </c>
      <c r="C245" s="23" t="s">
        <v>1439</v>
      </c>
      <c r="D245" s="24">
        <v>19000</v>
      </c>
      <c r="E245" s="24">
        <v>19000</v>
      </c>
      <c r="F245" s="24" t="s">
        <v>26</v>
      </c>
    </row>
    <row r="246" spans="1:6" ht="78">
      <c r="A246" s="269" t="s">
        <v>1440</v>
      </c>
      <c r="B246" s="22" t="s">
        <v>11</v>
      </c>
      <c r="C246" s="23" t="s">
        <v>1441</v>
      </c>
      <c r="D246" s="24">
        <v>19000</v>
      </c>
      <c r="E246" s="24">
        <v>19000</v>
      </c>
      <c r="F246" s="24" t="s">
        <v>26</v>
      </c>
    </row>
    <row r="247" spans="1:6" ht="62.4">
      <c r="A247" s="269" t="s">
        <v>1442</v>
      </c>
      <c r="B247" s="22" t="s">
        <v>11</v>
      </c>
      <c r="C247" s="23" t="s">
        <v>1443</v>
      </c>
      <c r="D247" s="24">
        <v>6405840</v>
      </c>
      <c r="E247" s="24">
        <v>6366174.3499999996</v>
      </c>
      <c r="F247" s="24">
        <v>39665.65</v>
      </c>
    </row>
    <row r="248" spans="1:6" ht="62.4">
      <c r="A248" s="269" t="s">
        <v>1444</v>
      </c>
      <c r="B248" s="22" t="s">
        <v>11</v>
      </c>
      <c r="C248" s="23" t="s">
        <v>1445</v>
      </c>
      <c r="D248" s="24">
        <v>6405840</v>
      </c>
      <c r="E248" s="24">
        <v>6366174.3499999996</v>
      </c>
      <c r="F248" s="24">
        <v>39665.65</v>
      </c>
    </row>
    <row r="249" spans="1:6" ht="46.8">
      <c r="A249" s="269" t="s">
        <v>1446</v>
      </c>
      <c r="B249" s="22" t="s">
        <v>11</v>
      </c>
      <c r="C249" s="23" t="s">
        <v>1447</v>
      </c>
      <c r="D249" s="24" t="s">
        <v>26</v>
      </c>
      <c r="E249" s="24">
        <v>124992</v>
      </c>
      <c r="F249" s="24" t="s">
        <v>26</v>
      </c>
    </row>
    <row r="250" spans="1:6" ht="46.8">
      <c r="A250" s="269" t="s">
        <v>1448</v>
      </c>
      <c r="B250" s="22" t="s">
        <v>11</v>
      </c>
      <c r="C250" s="23" t="s">
        <v>1449</v>
      </c>
      <c r="D250" s="24" t="s">
        <v>26</v>
      </c>
      <c r="E250" s="24">
        <v>124992</v>
      </c>
      <c r="F250" s="24" t="s">
        <v>26</v>
      </c>
    </row>
    <row r="251" spans="1:6" ht="34.5" customHeight="1">
      <c r="A251" s="269" t="s">
        <v>1450</v>
      </c>
      <c r="B251" s="22" t="s">
        <v>11</v>
      </c>
      <c r="C251" s="23" t="s">
        <v>1451</v>
      </c>
      <c r="D251" s="24">
        <v>11577981</v>
      </c>
      <c r="E251" s="24">
        <v>11438095</v>
      </c>
      <c r="F251" s="24">
        <v>139886</v>
      </c>
    </row>
    <row r="252" spans="1:6" ht="31.2">
      <c r="A252" s="269" t="s">
        <v>1452</v>
      </c>
      <c r="B252" s="22" t="s">
        <v>11</v>
      </c>
      <c r="C252" s="23" t="s">
        <v>1453</v>
      </c>
      <c r="D252" s="24">
        <v>3167741</v>
      </c>
      <c r="E252" s="24">
        <v>3167741</v>
      </c>
      <c r="F252" s="24" t="s">
        <v>26</v>
      </c>
    </row>
    <row r="253" spans="1:6" ht="31.2">
      <c r="A253" s="269" t="s">
        <v>1454</v>
      </c>
      <c r="B253" s="22" t="s">
        <v>11</v>
      </c>
      <c r="C253" s="23" t="s">
        <v>1455</v>
      </c>
      <c r="D253" s="24">
        <v>5814556</v>
      </c>
      <c r="E253" s="24">
        <v>5699403</v>
      </c>
      <c r="F253" s="24">
        <v>115153</v>
      </c>
    </row>
    <row r="254" spans="1:6" ht="31.2">
      <c r="A254" s="269" t="s">
        <v>1454</v>
      </c>
      <c r="B254" s="22" t="s">
        <v>11</v>
      </c>
      <c r="C254" s="23" t="s">
        <v>1456</v>
      </c>
      <c r="D254" s="24">
        <v>1406873</v>
      </c>
      <c r="E254" s="24">
        <v>1397729</v>
      </c>
      <c r="F254" s="24">
        <v>9144</v>
      </c>
    </row>
    <row r="255" spans="1:6" ht="31.2">
      <c r="A255" s="269" t="s">
        <v>1454</v>
      </c>
      <c r="B255" s="22" t="s">
        <v>11</v>
      </c>
      <c r="C255" s="23" t="s">
        <v>1457</v>
      </c>
      <c r="D255" s="24">
        <v>1188811</v>
      </c>
      <c r="E255" s="24">
        <v>1173222</v>
      </c>
      <c r="F255" s="24">
        <v>15589</v>
      </c>
    </row>
    <row r="256" spans="1:6" ht="46.8">
      <c r="A256" s="269" t="s">
        <v>211</v>
      </c>
      <c r="B256" s="22" t="s">
        <v>11</v>
      </c>
      <c r="C256" s="23" t="s">
        <v>212</v>
      </c>
      <c r="D256" s="24" t="s">
        <v>26</v>
      </c>
      <c r="E256" s="24">
        <v>-47323.03</v>
      </c>
      <c r="F256" s="24" t="s">
        <v>26</v>
      </c>
    </row>
    <row r="257" spans="1:6" ht="50.25" customHeight="1">
      <c r="A257" s="269" t="s">
        <v>213</v>
      </c>
      <c r="B257" s="22" t="s">
        <v>11</v>
      </c>
      <c r="C257" s="23" t="s">
        <v>214</v>
      </c>
      <c r="D257" s="24" t="s">
        <v>26</v>
      </c>
      <c r="E257" s="24">
        <v>-47323.03</v>
      </c>
      <c r="F257" s="24" t="s">
        <v>26</v>
      </c>
    </row>
    <row r="258" spans="1:6" ht="51.75" customHeight="1">
      <c r="A258" s="269" t="s">
        <v>215</v>
      </c>
      <c r="B258" s="22" t="s">
        <v>11</v>
      </c>
      <c r="C258" s="23" t="s">
        <v>216</v>
      </c>
      <c r="D258" s="24" t="s">
        <v>26</v>
      </c>
      <c r="E258" s="24">
        <v>-47323.03</v>
      </c>
      <c r="F258" s="24" t="s">
        <v>26</v>
      </c>
    </row>
  </sheetData>
  <mergeCells count="10">
    <mergeCell ref="E2:F2"/>
    <mergeCell ref="E4:F4"/>
    <mergeCell ref="A5:F5"/>
    <mergeCell ref="A6:F6"/>
    <mergeCell ref="A8:A10"/>
    <mergeCell ref="B8:B10"/>
    <mergeCell ref="C8:C10"/>
    <mergeCell ref="D8:D10"/>
    <mergeCell ref="E8:E10"/>
    <mergeCell ref="F8:F10"/>
  </mergeCells>
  <pageMargins left="0.39370078740157483" right="0.39370078740157483" top="0.39370078740157483" bottom="0.39370078740157483" header="0.51181102362204722" footer="0.51181102362204722"/>
  <pageSetup paperSize="9" scale="6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66"/>
  <sheetViews>
    <sheetView view="pageBreakPreview" zoomScale="95" zoomScaleNormal="100" zoomScaleSheetLayoutView="95" workbookViewId="0">
      <selection activeCell="C4" sqref="C4"/>
    </sheetView>
  </sheetViews>
  <sheetFormatPr defaultRowHeight="18"/>
  <cols>
    <col min="1" max="1" width="43.6640625" style="147" customWidth="1"/>
    <col min="2" max="2" width="20" style="147" customWidth="1"/>
    <col min="3" max="3" width="15.33203125" style="147" customWidth="1"/>
    <col min="4" max="256" width="9.109375" style="147"/>
    <col min="257" max="257" width="47.109375" style="147" customWidth="1"/>
    <col min="258" max="258" width="20" style="147" customWidth="1"/>
    <col min="259" max="259" width="15.33203125" style="147" customWidth="1"/>
    <col min="260" max="512" width="9.109375" style="147"/>
    <col min="513" max="513" width="47.109375" style="147" customWidth="1"/>
    <col min="514" max="514" width="20" style="147" customWidth="1"/>
    <col min="515" max="515" width="15.33203125" style="147" customWidth="1"/>
    <col min="516" max="768" width="9.109375" style="147"/>
    <col min="769" max="769" width="47.109375" style="147" customWidth="1"/>
    <col min="770" max="770" width="20" style="147" customWidth="1"/>
    <col min="771" max="771" width="15.33203125" style="147" customWidth="1"/>
    <col min="772" max="1024" width="9.109375" style="147"/>
    <col min="1025" max="1025" width="47.109375" style="147" customWidth="1"/>
    <col min="1026" max="1026" width="20" style="147" customWidth="1"/>
    <col min="1027" max="1027" width="15.33203125" style="147" customWidth="1"/>
    <col min="1028" max="1280" width="9.109375" style="147"/>
    <col min="1281" max="1281" width="47.109375" style="147" customWidth="1"/>
    <col min="1282" max="1282" width="20" style="147" customWidth="1"/>
    <col min="1283" max="1283" width="15.33203125" style="147" customWidth="1"/>
    <col min="1284" max="1536" width="9.109375" style="147"/>
    <col min="1537" max="1537" width="47.109375" style="147" customWidth="1"/>
    <col min="1538" max="1538" width="20" style="147" customWidth="1"/>
    <col min="1539" max="1539" width="15.33203125" style="147" customWidth="1"/>
    <col min="1540" max="1792" width="9.109375" style="147"/>
    <col min="1793" max="1793" width="47.109375" style="147" customWidth="1"/>
    <col min="1794" max="1794" width="20" style="147" customWidth="1"/>
    <col min="1795" max="1795" width="15.33203125" style="147" customWidth="1"/>
    <col min="1796" max="2048" width="9.109375" style="147"/>
    <col min="2049" max="2049" width="47.109375" style="147" customWidth="1"/>
    <col min="2050" max="2050" width="20" style="147" customWidth="1"/>
    <col min="2051" max="2051" width="15.33203125" style="147" customWidth="1"/>
    <col min="2052" max="2304" width="9.109375" style="147"/>
    <col min="2305" max="2305" width="47.109375" style="147" customWidth="1"/>
    <col min="2306" max="2306" width="20" style="147" customWidth="1"/>
    <col min="2307" max="2307" width="15.33203125" style="147" customWidth="1"/>
    <col min="2308" max="2560" width="9.109375" style="147"/>
    <col min="2561" max="2561" width="47.109375" style="147" customWidth="1"/>
    <col min="2562" max="2562" width="20" style="147" customWidth="1"/>
    <col min="2563" max="2563" width="15.33203125" style="147" customWidth="1"/>
    <col min="2564" max="2816" width="9.109375" style="147"/>
    <col min="2817" max="2817" width="47.109375" style="147" customWidth="1"/>
    <col min="2818" max="2818" width="20" style="147" customWidth="1"/>
    <col min="2819" max="2819" width="15.33203125" style="147" customWidth="1"/>
    <col min="2820" max="3072" width="9.109375" style="147"/>
    <col min="3073" max="3073" width="47.109375" style="147" customWidth="1"/>
    <col min="3074" max="3074" width="20" style="147" customWidth="1"/>
    <col min="3075" max="3075" width="15.33203125" style="147" customWidth="1"/>
    <col min="3076" max="3328" width="9.109375" style="147"/>
    <col min="3329" max="3329" width="47.109375" style="147" customWidth="1"/>
    <col min="3330" max="3330" width="20" style="147" customWidth="1"/>
    <col min="3331" max="3331" width="15.33203125" style="147" customWidth="1"/>
    <col min="3332" max="3584" width="9.109375" style="147"/>
    <col min="3585" max="3585" width="47.109375" style="147" customWidth="1"/>
    <col min="3586" max="3586" width="20" style="147" customWidth="1"/>
    <col min="3587" max="3587" width="15.33203125" style="147" customWidth="1"/>
    <col min="3588" max="3840" width="9.109375" style="147"/>
    <col min="3841" max="3841" width="47.109375" style="147" customWidth="1"/>
    <col min="3842" max="3842" width="20" style="147" customWidth="1"/>
    <col min="3843" max="3843" width="15.33203125" style="147" customWidth="1"/>
    <col min="3844" max="4096" width="9.109375" style="147"/>
    <col min="4097" max="4097" width="47.109375" style="147" customWidth="1"/>
    <col min="4098" max="4098" width="20" style="147" customWidth="1"/>
    <col min="4099" max="4099" width="15.33203125" style="147" customWidth="1"/>
    <col min="4100" max="4352" width="9.109375" style="147"/>
    <col min="4353" max="4353" width="47.109375" style="147" customWidth="1"/>
    <col min="4354" max="4354" width="20" style="147" customWidth="1"/>
    <col min="4355" max="4355" width="15.33203125" style="147" customWidth="1"/>
    <col min="4356" max="4608" width="9.109375" style="147"/>
    <col min="4609" max="4609" width="47.109375" style="147" customWidth="1"/>
    <col min="4610" max="4610" width="20" style="147" customWidth="1"/>
    <col min="4611" max="4611" width="15.33203125" style="147" customWidth="1"/>
    <col min="4612" max="4864" width="9.109375" style="147"/>
    <col min="4865" max="4865" width="47.109375" style="147" customWidth="1"/>
    <col min="4866" max="4866" width="20" style="147" customWidth="1"/>
    <col min="4867" max="4867" width="15.33203125" style="147" customWidth="1"/>
    <col min="4868" max="5120" width="9.109375" style="147"/>
    <col min="5121" max="5121" width="47.109375" style="147" customWidth="1"/>
    <col min="5122" max="5122" width="20" style="147" customWidth="1"/>
    <col min="5123" max="5123" width="15.33203125" style="147" customWidth="1"/>
    <col min="5124" max="5376" width="9.109375" style="147"/>
    <col min="5377" max="5377" width="47.109375" style="147" customWidth="1"/>
    <col min="5378" max="5378" width="20" style="147" customWidth="1"/>
    <col min="5379" max="5379" width="15.33203125" style="147" customWidth="1"/>
    <col min="5380" max="5632" width="9.109375" style="147"/>
    <col min="5633" max="5633" width="47.109375" style="147" customWidth="1"/>
    <col min="5634" max="5634" width="20" style="147" customWidth="1"/>
    <col min="5635" max="5635" width="15.33203125" style="147" customWidth="1"/>
    <col min="5636" max="5888" width="9.109375" style="147"/>
    <col min="5889" max="5889" width="47.109375" style="147" customWidth="1"/>
    <col min="5890" max="5890" width="20" style="147" customWidth="1"/>
    <col min="5891" max="5891" width="15.33203125" style="147" customWidth="1"/>
    <col min="5892" max="6144" width="9.109375" style="147"/>
    <col min="6145" max="6145" width="47.109375" style="147" customWidth="1"/>
    <col min="6146" max="6146" width="20" style="147" customWidth="1"/>
    <col min="6147" max="6147" width="15.33203125" style="147" customWidth="1"/>
    <col min="6148" max="6400" width="9.109375" style="147"/>
    <col min="6401" max="6401" width="47.109375" style="147" customWidth="1"/>
    <col min="6402" max="6402" width="20" style="147" customWidth="1"/>
    <col min="6403" max="6403" width="15.33203125" style="147" customWidth="1"/>
    <col min="6404" max="6656" width="9.109375" style="147"/>
    <col min="6657" max="6657" width="47.109375" style="147" customWidth="1"/>
    <col min="6658" max="6658" width="20" style="147" customWidth="1"/>
    <col min="6659" max="6659" width="15.33203125" style="147" customWidth="1"/>
    <col min="6660" max="6912" width="9.109375" style="147"/>
    <col min="6913" max="6913" width="47.109375" style="147" customWidth="1"/>
    <col min="6914" max="6914" width="20" style="147" customWidth="1"/>
    <col min="6915" max="6915" width="15.33203125" style="147" customWidth="1"/>
    <col min="6916" max="7168" width="9.109375" style="147"/>
    <col min="7169" max="7169" width="47.109375" style="147" customWidth="1"/>
    <col min="7170" max="7170" width="20" style="147" customWidth="1"/>
    <col min="7171" max="7171" width="15.33203125" style="147" customWidth="1"/>
    <col min="7172" max="7424" width="9.109375" style="147"/>
    <col min="7425" max="7425" width="47.109375" style="147" customWidth="1"/>
    <col min="7426" max="7426" width="20" style="147" customWidth="1"/>
    <col min="7427" max="7427" width="15.33203125" style="147" customWidth="1"/>
    <col min="7428" max="7680" width="9.109375" style="147"/>
    <col min="7681" max="7681" width="47.109375" style="147" customWidth="1"/>
    <col min="7682" max="7682" width="20" style="147" customWidth="1"/>
    <col min="7683" max="7683" width="15.33203125" style="147" customWidth="1"/>
    <col min="7684" max="7936" width="9.109375" style="147"/>
    <col min="7937" max="7937" width="47.109375" style="147" customWidth="1"/>
    <col min="7938" max="7938" width="20" style="147" customWidth="1"/>
    <col min="7939" max="7939" width="15.33203125" style="147" customWidth="1"/>
    <col min="7940" max="8192" width="9.109375" style="147"/>
    <col min="8193" max="8193" width="47.109375" style="147" customWidth="1"/>
    <col min="8194" max="8194" width="20" style="147" customWidth="1"/>
    <col min="8195" max="8195" width="15.33203125" style="147" customWidth="1"/>
    <col min="8196" max="8448" width="9.109375" style="147"/>
    <col min="8449" max="8449" width="47.109375" style="147" customWidth="1"/>
    <col min="8450" max="8450" width="20" style="147" customWidth="1"/>
    <col min="8451" max="8451" width="15.33203125" style="147" customWidth="1"/>
    <col min="8452" max="8704" width="9.109375" style="147"/>
    <col min="8705" max="8705" width="47.109375" style="147" customWidth="1"/>
    <col min="8706" max="8706" width="20" style="147" customWidth="1"/>
    <col min="8707" max="8707" width="15.33203125" style="147" customWidth="1"/>
    <col min="8708" max="8960" width="9.109375" style="147"/>
    <col min="8961" max="8961" width="47.109375" style="147" customWidth="1"/>
    <col min="8962" max="8962" width="20" style="147" customWidth="1"/>
    <col min="8963" max="8963" width="15.33203125" style="147" customWidth="1"/>
    <col min="8964" max="9216" width="9.109375" style="147"/>
    <col min="9217" max="9217" width="47.109375" style="147" customWidth="1"/>
    <col min="9218" max="9218" width="20" style="147" customWidth="1"/>
    <col min="9219" max="9219" width="15.33203125" style="147" customWidth="1"/>
    <col min="9220" max="9472" width="9.109375" style="147"/>
    <col min="9473" max="9473" width="47.109375" style="147" customWidth="1"/>
    <col min="9474" max="9474" width="20" style="147" customWidth="1"/>
    <col min="9475" max="9475" width="15.33203125" style="147" customWidth="1"/>
    <col min="9476" max="9728" width="9.109375" style="147"/>
    <col min="9729" max="9729" width="47.109375" style="147" customWidth="1"/>
    <col min="9730" max="9730" width="20" style="147" customWidth="1"/>
    <col min="9731" max="9731" width="15.33203125" style="147" customWidth="1"/>
    <col min="9732" max="9984" width="9.109375" style="147"/>
    <col min="9985" max="9985" width="47.109375" style="147" customWidth="1"/>
    <col min="9986" max="9986" width="20" style="147" customWidth="1"/>
    <col min="9987" max="9987" width="15.33203125" style="147" customWidth="1"/>
    <col min="9988" max="10240" width="9.109375" style="147"/>
    <col min="10241" max="10241" width="47.109375" style="147" customWidth="1"/>
    <col min="10242" max="10242" width="20" style="147" customWidth="1"/>
    <col min="10243" max="10243" width="15.33203125" style="147" customWidth="1"/>
    <col min="10244" max="10496" width="9.109375" style="147"/>
    <col min="10497" max="10497" width="47.109375" style="147" customWidth="1"/>
    <col min="10498" max="10498" width="20" style="147" customWidth="1"/>
    <col min="10499" max="10499" width="15.33203125" style="147" customWidth="1"/>
    <col min="10500" max="10752" width="9.109375" style="147"/>
    <col min="10753" max="10753" width="47.109375" style="147" customWidth="1"/>
    <col min="10754" max="10754" width="20" style="147" customWidth="1"/>
    <col min="10755" max="10755" width="15.33203125" style="147" customWidth="1"/>
    <col min="10756" max="11008" width="9.109375" style="147"/>
    <col min="11009" max="11009" width="47.109375" style="147" customWidth="1"/>
    <col min="11010" max="11010" width="20" style="147" customWidth="1"/>
    <col min="11011" max="11011" width="15.33203125" style="147" customWidth="1"/>
    <col min="11012" max="11264" width="9.109375" style="147"/>
    <col min="11265" max="11265" width="47.109375" style="147" customWidth="1"/>
    <col min="11266" max="11266" width="20" style="147" customWidth="1"/>
    <col min="11267" max="11267" width="15.33203125" style="147" customWidth="1"/>
    <col min="11268" max="11520" width="9.109375" style="147"/>
    <col min="11521" max="11521" width="47.109375" style="147" customWidth="1"/>
    <col min="11522" max="11522" width="20" style="147" customWidth="1"/>
    <col min="11523" max="11523" width="15.33203125" style="147" customWidth="1"/>
    <col min="11524" max="11776" width="9.109375" style="147"/>
    <col min="11777" max="11777" width="47.109375" style="147" customWidth="1"/>
    <col min="11778" max="11778" width="20" style="147" customWidth="1"/>
    <col min="11779" max="11779" width="15.33203125" style="147" customWidth="1"/>
    <col min="11780" max="12032" width="9.109375" style="147"/>
    <col min="12033" max="12033" width="47.109375" style="147" customWidth="1"/>
    <col min="12034" max="12034" width="20" style="147" customWidth="1"/>
    <col min="12035" max="12035" width="15.33203125" style="147" customWidth="1"/>
    <col min="12036" max="12288" width="9.109375" style="147"/>
    <col min="12289" max="12289" width="47.109375" style="147" customWidth="1"/>
    <col min="12290" max="12290" width="20" style="147" customWidth="1"/>
    <col min="12291" max="12291" width="15.33203125" style="147" customWidth="1"/>
    <col min="12292" max="12544" width="9.109375" style="147"/>
    <col min="12545" max="12545" width="47.109375" style="147" customWidth="1"/>
    <col min="12546" max="12546" width="20" style="147" customWidth="1"/>
    <col min="12547" max="12547" width="15.33203125" style="147" customWidth="1"/>
    <col min="12548" max="12800" width="9.109375" style="147"/>
    <col min="12801" max="12801" width="47.109375" style="147" customWidth="1"/>
    <col min="12802" max="12802" width="20" style="147" customWidth="1"/>
    <col min="12803" max="12803" width="15.33203125" style="147" customWidth="1"/>
    <col min="12804" max="13056" width="9.109375" style="147"/>
    <col min="13057" max="13057" width="47.109375" style="147" customWidth="1"/>
    <col min="13058" max="13058" width="20" style="147" customWidth="1"/>
    <col min="13059" max="13059" width="15.33203125" style="147" customWidth="1"/>
    <col min="13060" max="13312" width="9.109375" style="147"/>
    <col min="13313" max="13313" width="47.109375" style="147" customWidth="1"/>
    <col min="13314" max="13314" width="20" style="147" customWidth="1"/>
    <col min="13315" max="13315" width="15.33203125" style="147" customWidth="1"/>
    <col min="13316" max="13568" width="9.109375" style="147"/>
    <col min="13569" max="13569" width="47.109375" style="147" customWidth="1"/>
    <col min="13570" max="13570" width="20" style="147" customWidth="1"/>
    <col min="13571" max="13571" width="15.33203125" style="147" customWidth="1"/>
    <col min="13572" max="13824" width="9.109375" style="147"/>
    <col min="13825" max="13825" width="47.109375" style="147" customWidth="1"/>
    <col min="13826" max="13826" width="20" style="147" customWidth="1"/>
    <col min="13827" max="13827" width="15.33203125" style="147" customWidth="1"/>
    <col min="13828" max="14080" width="9.109375" style="147"/>
    <col min="14081" max="14081" width="47.109375" style="147" customWidth="1"/>
    <col min="14082" max="14082" width="20" style="147" customWidth="1"/>
    <col min="14083" max="14083" width="15.33203125" style="147" customWidth="1"/>
    <col min="14084" max="14336" width="9.109375" style="147"/>
    <col min="14337" max="14337" width="47.109375" style="147" customWidth="1"/>
    <col min="14338" max="14338" width="20" style="147" customWidth="1"/>
    <col min="14339" max="14339" width="15.33203125" style="147" customWidth="1"/>
    <col min="14340" max="14592" width="9.109375" style="147"/>
    <col min="14593" max="14593" width="47.109375" style="147" customWidth="1"/>
    <col min="14594" max="14594" width="20" style="147" customWidth="1"/>
    <col min="14595" max="14595" width="15.33203125" style="147" customWidth="1"/>
    <col min="14596" max="14848" width="9.109375" style="147"/>
    <col min="14849" max="14849" width="47.109375" style="147" customWidth="1"/>
    <col min="14850" max="14850" width="20" style="147" customWidth="1"/>
    <col min="14851" max="14851" width="15.33203125" style="147" customWidth="1"/>
    <col min="14852" max="15104" width="9.109375" style="147"/>
    <col min="15105" max="15105" width="47.109375" style="147" customWidth="1"/>
    <col min="15106" max="15106" width="20" style="147" customWidth="1"/>
    <col min="15107" max="15107" width="15.33203125" style="147" customWidth="1"/>
    <col min="15108" max="15360" width="9.109375" style="147"/>
    <col min="15361" max="15361" width="47.109375" style="147" customWidth="1"/>
    <col min="15362" max="15362" width="20" style="147" customWidth="1"/>
    <col min="15363" max="15363" width="15.33203125" style="147" customWidth="1"/>
    <col min="15364" max="15616" width="9.109375" style="147"/>
    <col min="15617" max="15617" width="47.109375" style="147" customWidth="1"/>
    <col min="15618" max="15618" width="20" style="147" customWidth="1"/>
    <col min="15619" max="15619" width="15.33203125" style="147" customWidth="1"/>
    <col min="15620" max="15872" width="9.109375" style="147"/>
    <col min="15873" max="15873" width="47.109375" style="147" customWidth="1"/>
    <col min="15874" max="15874" width="20" style="147" customWidth="1"/>
    <col min="15875" max="15875" width="15.33203125" style="147" customWidth="1"/>
    <col min="15876" max="16128" width="9.109375" style="147"/>
    <col min="16129" max="16129" width="47.109375" style="147" customWidth="1"/>
    <col min="16130" max="16130" width="20" style="147" customWidth="1"/>
    <col min="16131" max="16131" width="15.33203125" style="147" customWidth="1"/>
    <col min="16132" max="16384" width="9.109375" style="147"/>
  </cols>
  <sheetData>
    <row r="1" spans="1:3">
      <c r="B1" s="340" t="s">
        <v>933</v>
      </c>
      <c r="C1" s="341"/>
    </row>
    <row r="2" spans="1:3">
      <c r="B2" s="340" t="s">
        <v>1881</v>
      </c>
      <c r="C2" s="341"/>
    </row>
    <row r="3" spans="1:3">
      <c r="A3" s="340" t="s">
        <v>1678</v>
      </c>
      <c r="B3" s="341"/>
      <c r="C3" s="341"/>
    </row>
    <row r="4" spans="1:3">
      <c r="C4" s="298" t="s">
        <v>1880</v>
      </c>
    </row>
    <row r="5" spans="1:3" ht="34.5" customHeight="1">
      <c r="A5" s="342" t="s">
        <v>1713</v>
      </c>
      <c r="B5" s="342"/>
      <c r="C5" s="342"/>
    </row>
    <row r="6" spans="1:3">
      <c r="A6" s="163"/>
      <c r="B6" s="163"/>
      <c r="C6" s="163"/>
    </row>
    <row r="7" spans="1:3">
      <c r="C7" s="149" t="s">
        <v>644</v>
      </c>
    </row>
    <row r="8" spans="1:3" ht="56.25" customHeight="1">
      <c r="A8" s="164" t="s">
        <v>934</v>
      </c>
      <c r="B8" s="165" t="s">
        <v>1461</v>
      </c>
      <c r="C8" s="165" t="s">
        <v>1462</v>
      </c>
    </row>
    <row r="9" spans="1:3" ht="56.25" customHeight="1">
      <c r="A9" s="268" t="s">
        <v>935</v>
      </c>
      <c r="B9" s="166">
        <v>17218.11</v>
      </c>
      <c r="C9" s="166">
        <v>0</v>
      </c>
    </row>
    <row r="566" spans="4:4">
      <c r="D566" s="147">
        <v>191110031</v>
      </c>
    </row>
  </sheetData>
  <mergeCells count="4">
    <mergeCell ref="B1:C1"/>
    <mergeCell ref="B2:C2"/>
    <mergeCell ref="A3:C3"/>
    <mergeCell ref="A5:C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Normal="100" zoomScaleSheetLayoutView="100" workbookViewId="0">
      <selection activeCell="G4" sqref="G4:H4"/>
    </sheetView>
  </sheetViews>
  <sheetFormatPr defaultRowHeight="15.6"/>
  <cols>
    <col min="1" max="1" width="4" style="167" customWidth="1"/>
    <col min="2" max="2" width="29.44140625" style="167" customWidth="1"/>
    <col min="3" max="3" width="18.33203125" style="167" customWidth="1"/>
    <col min="4" max="4" width="17.33203125" style="167" customWidth="1"/>
    <col min="5" max="6" width="15.6640625" style="167" customWidth="1"/>
    <col min="7" max="7" width="17" style="168" customWidth="1"/>
    <col min="8" max="8" width="16.109375" style="167" customWidth="1"/>
    <col min="9" max="256" width="9.109375" style="167"/>
    <col min="257" max="257" width="4" style="167" customWidth="1"/>
    <col min="258" max="258" width="51.109375" style="167" customWidth="1"/>
    <col min="259" max="259" width="22.44140625" style="167" customWidth="1"/>
    <col min="260" max="260" width="17" style="167" customWidth="1"/>
    <col min="261" max="261" width="22.6640625" style="167" customWidth="1"/>
    <col min="262" max="262" width="25.109375" style="167" customWidth="1"/>
    <col min="263" max="263" width="23.88671875" style="167" customWidth="1"/>
    <col min="264" max="512" width="9.109375" style="167"/>
    <col min="513" max="513" width="4" style="167" customWidth="1"/>
    <col min="514" max="514" width="51.109375" style="167" customWidth="1"/>
    <col min="515" max="515" width="22.44140625" style="167" customWidth="1"/>
    <col min="516" max="516" width="17" style="167" customWidth="1"/>
    <col min="517" max="517" width="22.6640625" style="167" customWidth="1"/>
    <col min="518" max="518" width="25.109375" style="167" customWidth="1"/>
    <col min="519" max="519" width="23.88671875" style="167" customWidth="1"/>
    <col min="520" max="768" width="9.109375" style="167"/>
    <col min="769" max="769" width="4" style="167" customWidth="1"/>
    <col min="770" max="770" width="51.109375" style="167" customWidth="1"/>
    <col min="771" max="771" width="22.44140625" style="167" customWidth="1"/>
    <col min="772" max="772" width="17" style="167" customWidth="1"/>
    <col min="773" max="773" width="22.6640625" style="167" customWidth="1"/>
    <col min="774" max="774" width="25.109375" style="167" customWidth="1"/>
    <col min="775" max="775" width="23.88671875" style="167" customWidth="1"/>
    <col min="776" max="1024" width="9.109375" style="167"/>
    <col min="1025" max="1025" width="4" style="167" customWidth="1"/>
    <col min="1026" max="1026" width="51.109375" style="167" customWidth="1"/>
    <col min="1027" max="1027" width="22.44140625" style="167" customWidth="1"/>
    <col min="1028" max="1028" width="17" style="167" customWidth="1"/>
    <col min="1029" max="1029" width="22.6640625" style="167" customWidth="1"/>
    <col min="1030" max="1030" width="25.109375" style="167" customWidth="1"/>
    <col min="1031" max="1031" width="23.88671875" style="167" customWidth="1"/>
    <col min="1032" max="1280" width="9.109375" style="167"/>
    <col min="1281" max="1281" width="4" style="167" customWidth="1"/>
    <col min="1282" max="1282" width="51.109375" style="167" customWidth="1"/>
    <col min="1283" max="1283" width="22.44140625" style="167" customWidth="1"/>
    <col min="1284" max="1284" width="17" style="167" customWidth="1"/>
    <col min="1285" max="1285" width="22.6640625" style="167" customWidth="1"/>
    <col min="1286" max="1286" width="25.109375" style="167" customWidth="1"/>
    <col min="1287" max="1287" width="23.88671875" style="167" customWidth="1"/>
    <col min="1288" max="1536" width="9.109375" style="167"/>
    <col min="1537" max="1537" width="4" style="167" customWidth="1"/>
    <col min="1538" max="1538" width="51.109375" style="167" customWidth="1"/>
    <col min="1539" max="1539" width="22.44140625" style="167" customWidth="1"/>
    <col min="1540" max="1540" width="17" style="167" customWidth="1"/>
    <col min="1541" max="1541" width="22.6640625" style="167" customWidth="1"/>
    <col min="1542" max="1542" width="25.109375" style="167" customWidth="1"/>
    <col min="1543" max="1543" width="23.88671875" style="167" customWidth="1"/>
    <col min="1544" max="1792" width="9.109375" style="167"/>
    <col min="1793" max="1793" width="4" style="167" customWidth="1"/>
    <col min="1794" max="1794" width="51.109375" style="167" customWidth="1"/>
    <col min="1795" max="1795" width="22.44140625" style="167" customWidth="1"/>
    <col min="1796" max="1796" width="17" style="167" customWidth="1"/>
    <col min="1797" max="1797" width="22.6640625" style="167" customWidth="1"/>
    <col min="1798" max="1798" width="25.109375" style="167" customWidth="1"/>
    <col min="1799" max="1799" width="23.88671875" style="167" customWidth="1"/>
    <col min="1800" max="2048" width="9.109375" style="167"/>
    <col min="2049" max="2049" width="4" style="167" customWidth="1"/>
    <col min="2050" max="2050" width="51.109375" style="167" customWidth="1"/>
    <col min="2051" max="2051" width="22.44140625" style="167" customWidth="1"/>
    <col min="2052" max="2052" width="17" style="167" customWidth="1"/>
    <col min="2053" max="2053" width="22.6640625" style="167" customWidth="1"/>
    <col min="2054" max="2054" width="25.109375" style="167" customWidth="1"/>
    <col min="2055" max="2055" width="23.88671875" style="167" customWidth="1"/>
    <col min="2056" max="2304" width="9.109375" style="167"/>
    <col min="2305" max="2305" width="4" style="167" customWidth="1"/>
    <col min="2306" max="2306" width="51.109375" style="167" customWidth="1"/>
    <col min="2307" max="2307" width="22.44140625" style="167" customWidth="1"/>
    <col min="2308" max="2308" width="17" style="167" customWidth="1"/>
    <col min="2309" max="2309" width="22.6640625" style="167" customWidth="1"/>
    <col min="2310" max="2310" width="25.109375" style="167" customWidth="1"/>
    <col min="2311" max="2311" width="23.88671875" style="167" customWidth="1"/>
    <col min="2312" max="2560" width="9.109375" style="167"/>
    <col min="2561" max="2561" width="4" style="167" customWidth="1"/>
    <col min="2562" max="2562" width="51.109375" style="167" customWidth="1"/>
    <col min="2563" max="2563" width="22.44140625" style="167" customWidth="1"/>
    <col min="2564" max="2564" width="17" style="167" customWidth="1"/>
    <col min="2565" max="2565" width="22.6640625" style="167" customWidth="1"/>
    <col min="2566" max="2566" width="25.109375" style="167" customWidth="1"/>
    <col min="2567" max="2567" width="23.88671875" style="167" customWidth="1"/>
    <col min="2568" max="2816" width="9.109375" style="167"/>
    <col min="2817" max="2817" width="4" style="167" customWidth="1"/>
    <col min="2818" max="2818" width="51.109375" style="167" customWidth="1"/>
    <col min="2819" max="2819" width="22.44140625" style="167" customWidth="1"/>
    <col min="2820" max="2820" width="17" style="167" customWidth="1"/>
    <col min="2821" max="2821" width="22.6640625" style="167" customWidth="1"/>
    <col min="2822" max="2822" width="25.109375" style="167" customWidth="1"/>
    <col min="2823" max="2823" width="23.88671875" style="167" customWidth="1"/>
    <col min="2824" max="3072" width="9.109375" style="167"/>
    <col min="3073" max="3073" width="4" style="167" customWidth="1"/>
    <col min="3074" max="3074" width="51.109375" style="167" customWidth="1"/>
    <col min="3075" max="3075" width="22.44140625" style="167" customWidth="1"/>
    <col min="3076" max="3076" width="17" style="167" customWidth="1"/>
    <col min="3077" max="3077" width="22.6640625" style="167" customWidth="1"/>
    <col min="3078" max="3078" width="25.109375" style="167" customWidth="1"/>
    <col min="3079" max="3079" width="23.88671875" style="167" customWidth="1"/>
    <col min="3080" max="3328" width="9.109375" style="167"/>
    <col min="3329" max="3329" width="4" style="167" customWidth="1"/>
    <col min="3330" max="3330" width="51.109375" style="167" customWidth="1"/>
    <col min="3331" max="3331" width="22.44140625" style="167" customWidth="1"/>
    <col min="3332" max="3332" width="17" style="167" customWidth="1"/>
    <col min="3333" max="3333" width="22.6640625" style="167" customWidth="1"/>
    <col min="3334" max="3334" width="25.109375" style="167" customWidth="1"/>
    <col min="3335" max="3335" width="23.88671875" style="167" customWidth="1"/>
    <col min="3336" max="3584" width="9.109375" style="167"/>
    <col min="3585" max="3585" width="4" style="167" customWidth="1"/>
    <col min="3586" max="3586" width="51.109375" style="167" customWidth="1"/>
    <col min="3587" max="3587" width="22.44140625" style="167" customWidth="1"/>
    <col min="3588" max="3588" width="17" style="167" customWidth="1"/>
    <col min="3589" max="3589" width="22.6640625" style="167" customWidth="1"/>
    <col min="3590" max="3590" width="25.109375" style="167" customWidth="1"/>
    <col min="3591" max="3591" width="23.88671875" style="167" customWidth="1"/>
    <col min="3592" max="3840" width="9.109375" style="167"/>
    <col min="3841" max="3841" width="4" style="167" customWidth="1"/>
    <col min="3842" max="3842" width="51.109375" style="167" customWidth="1"/>
    <col min="3843" max="3843" width="22.44140625" style="167" customWidth="1"/>
    <col min="3844" max="3844" width="17" style="167" customWidth="1"/>
    <col min="3845" max="3845" width="22.6640625" style="167" customWidth="1"/>
    <col min="3846" max="3846" width="25.109375" style="167" customWidth="1"/>
    <col min="3847" max="3847" width="23.88671875" style="167" customWidth="1"/>
    <col min="3848" max="4096" width="9.109375" style="167"/>
    <col min="4097" max="4097" width="4" style="167" customWidth="1"/>
    <col min="4098" max="4098" width="51.109375" style="167" customWidth="1"/>
    <col min="4099" max="4099" width="22.44140625" style="167" customWidth="1"/>
    <col min="4100" max="4100" width="17" style="167" customWidth="1"/>
    <col min="4101" max="4101" width="22.6640625" style="167" customWidth="1"/>
    <col min="4102" max="4102" width="25.109375" style="167" customWidth="1"/>
    <col min="4103" max="4103" width="23.88671875" style="167" customWidth="1"/>
    <col min="4104" max="4352" width="9.109375" style="167"/>
    <col min="4353" max="4353" width="4" style="167" customWidth="1"/>
    <col min="4354" max="4354" width="51.109375" style="167" customWidth="1"/>
    <col min="4355" max="4355" width="22.44140625" style="167" customWidth="1"/>
    <col min="4356" max="4356" width="17" style="167" customWidth="1"/>
    <col min="4357" max="4357" width="22.6640625" style="167" customWidth="1"/>
    <col min="4358" max="4358" width="25.109375" style="167" customWidth="1"/>
    <col min="4359" max="4359" width="23.88671875" style="167" customWidth="1"/>
    <col min="4360" max="4608" width="9.109375" style="167"/>
    <col min="4609" max="4609" width="4" style="167" customWidth="1"/>
    <col min="4610" max="4610" width="51.109375" style="167" customWidth="1"/>
    <col min="4611" max="4611" width="22.44140625" style="167" customWidth="1"/>
    <col min="4612" max="4612" width="17" style="167" customWidth="1"/>
    <col min="4613" max="4613" width="22.6640625" style="167" customWidth="1"/>
    <col min="4614" max="4614" width="25.109375" style="167" customWidth="1"/>
    <col min="4615" max="4615" width="23.88671875" style="167" customWidth="1"/>
    <col min="4616" max="4864" width="9.109375" style="167"/>
    <col min="4865" max="4865" width="4" style="167" customWidth="1"/>
    <col min="4866" max="4866" width="51.109375" style="167" customWidth="1"/>
    <col min="4867" max="4867" width="22.44140625" style="167" customWidth="1"/>
    <col min="4868" max="4868" width="17" style="167" customWidth="1"/>
    <col min="4869" max="4869" width="22.6640625" style="167" customWidth="1"/>
    <col min="4870" max="4870" width="25.109375" style="167" customWidth="1"/>
    <col min="4871" max="4871" width="23.88671875" style="167" customWidth="1"/>
    <col min="4872" max="5120" width="9.109375" style="167"/>
    <col min="5121" max="5121" width="4" style="167" customWidth="1"/>
    <col min="5122" max="5122" width="51.109375" style="167" customWidth="1"/>
    <col min="5123" max="5123" width="22.44140625" style="167" customWidth="1"/>
    <col min="5124" max="5124" width="17" style="167" customWidth="1"/>
    <col min="5125" max="5125" width="22.6640625" style="167" customWidth="1"/>
    <col min="5126" max="5126" width="25.109375" style="167" customWidth="1"/>
    <col min="5127" max="5127" width="23.88671875" style="167" customWidth="1"/>
    <col min="5128" max="5376" width="9.109375" style="167"/>
    <col min="5377" max="5377" width="4" style="167" customWidth="1"/>
    <col min="5378" max="5378" width="51.109375" style="167" customWidth="1"/>
    <col min="5379" max="5379" width="22.44140625" style="167" customWidth="1"/>
    <col min="5380" max="5380" width="17" style="167" customWidth="1"/>
    <col min="5381" max="5381" width="22.6640625" style="167" customWidth="1"/>
    <col min="5382" max="5382" width="25.109375" style="167" customWidth="1"/>
    <col min="5383" max="5383" width="23.88671875" style="167" customWidth="1"/>
    <col min="5384" max="5632" width="9.109375" style="167"/>
    <col min="5633" max="5633" width="4" style="167" customWidth="1"/>
    <col min="5634" max="5634" width="51.109375" style="167" customWidth="1"/>
    <col min="5635" max="5635" width="22.44140625" style="167" customWidth="1"/>
    <col min="5636" max="5636" width="17" style="167" customWidth="1"/>
    <col min="5637" max="5637" width="22.6640625" style="167" customWidth="1"/>
    <col min="5638" max="5638" width="25.109375" style="167" customWidth="1"/>
    <col min="5639" max="5639" width="23.88671875" style="167" customWidth="1"/>
    <col min="5640" max="5888" width="9.109375" style="167"/>
    <col min="5889" max="5889" width="4" style="167" customWidth="1"/>
    <col min="5890" max="5890" width="51.109375" style="167" customWidth="1"/>
    <col min="5891" max="5891" width="22.44140625" style="167" customWidth="1"/>
    <col min="5892" max="5892" width="17" style="167" customWidth="1"/>
    <col min="5893" max="5893" width="22.6640625" style="167" customWidth="1"/>
    <col min="5894" max="5894" width="25.109375" style="167" customWidth="1"/>
    <col min="5895" max="5895" width="23.88671875" style="167" customWidth="1"/>
    <col min="5896" max="6144" width="9.109375" style="167"/>
    <col min="6145" max="6145" width="4" style="167" customWidth="1"/>
    <col min="6146" max="6146" width="51.109375" style="167" customWidth="1"/>
    <col min="6147" max="6147" width="22.44140625" style="167" customWidth="1"/>
    <col min="6148" max="6148" width="17" style="167" customWidth="1"/>
    <col min="6149" max="6149" width="22.6640625" style="167" customWidth="1"/>
    <col min="6150" max="6150" width="25.109375" style="167" customWidth="1"/>
    <col min="6151" max="6151" width="23.88671875" style="167" customWidth="1"/>
    <col min="6152" max="6400" width="9.109375" style="167"/>
    <col min="6401" max="6401" width="4" style="167" customWidth="1"/>
    <col min="6402" max="6402" width="51.109375" style="167" customWidth="1"/>
    <col min="6403" max="6403" width="22.44140625" style="167" customWidth="1"/>
    <col min="6404" max="6404" width="17" style="167" customWidth="1"/>
    <col min="6405" max="6405" width="22.6640625" style="167" customWidth="1"/>
    <col min="6406" max="6406" width="25.109375" style="167" customWidth="1"/>
    <col min="6407" max="6407" width="23.88671875" style="167" customWidth="1"/>
    <col min="6408" max="6656" width="9.109375" style="167"/>
    <col min="6657" max="6657" width="4" style="167" customWidth="1"/>
    <col min="6658" max="6658" width="51.109375" style="167" customWidth="1"/>
    <col min="6659" max="6659" width="22.44140625" style="167" customWidth="1"/>
    <col min="6660" max="6660" width="17" style="167" customWidth="1"/>
    <col min="6661" max="6661" width="22.6640625" style="167" customWidth="1"/>
    <col min="6662" max="6662" width="25.109375" style="167" customWidth="1"/>
    <col min="6663" max="6663" width="23.88671875" style="167" customWidth="1"/>
    <col min="6664" max="6912" width="9.109375" style="167"/>
    <col min="6913" max="6913" width="4" style="167" customWidth="1"/>
    <col min="6914" max="6914" width="51.109375" style="167" customWidth="1"/>
    <col min="6915" max="6915" width="22.44140625" style="167" customWidth="1"/>
    <col min="6916" max="6916" width="17" style="167" customWidth="1"/>
    <col min="6917" max="6917" width="22.6640625" style="167" customWidth="1"/>
    <col min="6918" max="6918" width="25.109375" style="167" customWidth="1"/>
    <col min="6919" max="6919" width="23.88671875" style="167" customWidth="1"/>
    <col min="6920" max="7168" width="9.109375" style="167"/>
    <col min="7169" max="7169" width="4" style="167" customWidth="1"/>
    <col min="7170" max="7170" width="51.109375" style="167" customWidth="1"/>
    <col min="7171" max="7171" width="22.44140625" style="167" customWidth="1"/>
    <col min="7172" max="7172" width="17" style="167" customWidth="1"/>
    <col min="7173" max="7173" width="22.6640625" style="167" customWidth="1"/>
    <col min="7174" max="7174" width="25.109375" style="167" customWidth="1"/>
    <col min="7175" max="7175" width="23.88671875" style="167" customWidth="1"/>
    <col min="7176" max="7424" width="9.109375" style="167"/>
    <col min="7425" max="7425" width="4" style="167" customWidth="1"/>
    <col min="7426" max="7426" width="51.109375" style="167" customWidth="1"/>
    <col min="7427" max="7427" width="22.44140625" style="167" customWidth="1"/>
    <col min="7428" max="7428" width="17" style="167" customWidth="1"/>
    <col min="7429" max="7429" width="22.6640625" style="167" customWidth="1"/>
    <col min="7430" max="7430" width="25.109375" style="167" customWidth="1"/>
    <col min="7431" max="7431" width="23.88671875" style="167" customWidth="1"/>
    <col min="7432" max="7680" width="9.109375" style="167"/>
    <col min="7681" max="7681" width="4" style="167" customWidth="1"/>
    <col min="7682" max="7682" width="51.109375" style="167" customWidth="1"/>
    <col min="7683" max="7683" width="22.44140625" style="167" customWidth="1"/>
    <col min="7684" max="7684" width="17" style="167" customWidth="1"/>
    <col min="7685" max="7685" width="22.6640625" style="167" customWidth="1"/>
    <col min="7686" max="7686" width="25.109375" style="167" customWidth="1"/>
    <col min="7687" max="7687" width="23.88671875" style="167" customWidth="1"/>
    <col min="7688" max="7936" width="9.109375" style="167"/>
    <col min="7937" max="7937" width="4" style="167" customWidth="1"/>
    <col min="7938" max="7938" width="51.109375" style="167" customWidth="1"/>
    <col min="7939" max="7939" width="22.44140625" style="167" customWidth="1"/>
    <col min="7940" max="7940" width="17" style="167" customWidth="1"/>
    <col min="7941" max="7941" width="22.6640625" style="167" customWidth="1"/>
    <col min="7942" max="7942" width="25.109375" style="167" customWidth="1"/>
    <col min="7943" max="7943" width="23.88671875" style="167" customWidth="1"/>
    <col min="7944" max="8192" width="9.109375" style="167"/>
    <col min="8193" max="8193" width="4" style="167" customWidth="1"/>
    <col min="8194" max="8194" width="51.109375" style="167" customWidth="1"/>
    <col min="8195" max="8195" width="22.44140625" style="167" customWidth="1"/>
    <col min="8196" max="8196" width="17" style="167" customWidth="1"/>
    <col min="8197" max="8197" width="22.6640625" style="167" customWidth="1"/>
    <col min="8198" max="8198" width="25.109375" style="167" customWidth="1"/>
    <col min="8199" max="8199" width="23.88671875" style="167" customWidth="1"/>
    <col min="8200" max="8448" width="9.109375" style="167"/>
    <col min="8449" max="8449" width="4" style="167" customWidth="1"/>
    <col min="8450" max="8450" width="51.109375" style="167" customWidth="1"/>
    <col min="8451" max="8451" width="22.44140625" style="167" customWidth="1"/>
    <col min="8452" max="8452" width="17" style="167" customWidth="1"/>
    <col min="8453" max="8453" width="22.6640625" style="167" customWidth="1"/>
    <col min="8454" max="8454" width="25.109375" style="167" customWidth="1"/>
    <col min="8455" max="8455" width="23.88671875" style="167" customWidth="1"/>
    <col min="8456" max="8704" width="9.109375" style="167"/>
    <col min="8705" max="8705" width="4" style="167" customWidth="1"/>
    <col min="8706" max="8706" width="51.109375" style="167" customWidth="1"/>
    <col min="8707" max="8707" width="22.44140625" style="167" customWidth="1"/>
    <col min="8708" max="8708" width="17" style="167" customWidth="1"/>
    <col min="8709" max="8709" width="22.6640625" style="167" customWidth="1"/>
    <col min="8710" max="8710" width="25.109375" style="167" customWidth="1"/>
    <col min="8711" max="8711" width="23.88671875" style="167" customWidth="1"/>
    <col min="8712" max="8960" width="9.109375" style="167"/>
    <col min="8961" max="8961" width="4" style="167" customWidth="1"/>
    <col min="8962" max="8962" width="51.109375" style="167" customWidth="1"/>
    <col min="8963" max="8963" width="22.44140625" style="167" customWidth="1"/>
    <col min="8964" max="8964" width="17" style="167" customWidth="1"/>
    <col min="8965" max="8965" width="22.6640625" style="167" customWidth="1"/>
    <col min="8966" max="8966" width="25.109375" style="167" customWidth="1"/>
    <col min="8967" max="8967" width="23.88671875" style="167" customWidth="1"/>
    <col min="8968" max="9216" width="9.109375" style="167"/>
    <col min="9217" max="9217" width="4" style="167" customWidth="1"/>
    <col min="9218" max="9218" width="51.109375" style="167" customWidth="1"/>
    <col min="9219" max="9219" width="22.44140625" style="167" customWidth="1"/>
    <col min="9220" max="9220" width="17" style="167" customWidth="1"/>
    <col min="9221" max="9221" width="22.6640625" style="167" customWidth="1"/>
    <col min="9222" max="9222" width="25.109375" style="167" customWidth="1"/>
    <col min="9223" max="9223" width="23.88671875" style="167" customWidth="1"/>
    <col min="9224" max="9472" width="9.109375" style="167"/>
    <col min="9473" max="9473" width="4" style="167" customWidth="1"/>
    <col min="9474" max="9474" width="51.109375" style="167" customWidth="1"/>
    <col min="9475" max="9475" width="22.44140625" style="167" customWidth="1"/>
    <col min="9476" max="9476" width="17" style="167" customWidth="1"/>
    <col min="9477" max="9477" width="22.6640625" style="167" customWidth="1"/>
    <col min="9478" max="9478" width="25.109375" style="167" customWidth="1"/>
    <col min="9479" max="9479" width="23.88671875" style="167" customWidth="1"/>
    <col min="9480" max="9728" width="9.109375" style="167"/>
    <col min="9729" max="9729" width="4" style="167" customWidth="1"/>
    <col min="9730" max="9730" width="51.109375" style="167" customWidth="1"/>
    <col min="9731" max="9731" width="22.44140625" style="167" customWidth="1"/>
    <col min="9732" max="9732" width="17" style="167" customWidth="1"/>
    <col min="9733" max="9733" width="22.6640625" style="167" customWidth="1"/>
    <col min="9734" max="9734" width="25.109375" style="167" customWidth="1"/>
    <col min="9735" max="9735" width="23.88671875" style="167" customWidth="1"/>
    <col min="9736" max="9984" width="9.109375" style="167"/>
    <col min="9985" max="9985" width="4" style="167" customWidth="1"/>
    <col min="9986" max="9986" width="51.109375" style="167" customWidth="1"/>
    <col min="9987" max="9987" width="22.44140625" style="167" customWidth="1"/>
    <col min="9988" max="9988" width="17" style="167" customWidth="1"/>
    <col min="9989" max="9989" width="22.6640625" style="167" customWidth="1"/>
    <col min="9990" max="9990" width="25.109375" style="167" customWidth="1"/>
    <col min="9991" max="9991" width="23.88671875" style="167" customWidth="1"/>
    <col min="9992" max="10240" width="9.109375" style="167"/>
    <col min="10241" max="10241" width="4" style="167" customWidth="1"/>
    <col min="10242" max="10242" width="51.109375" style="167" customWidth="1"/>
    <col min="10243" max="10243" width="22.44140625" style="167" customWidth="1"/>
    <col min="10244" max="10244" width="17" style="167" customWidth="1"/>
    <col min="10245" max="10245" width="22.6640625" style="167" customWidth="1"/>
    <col min="10246" max="10246" width="25.109375" style="167" customWidth="1"/>
    <col min="10247" max="10247" width="23.88671875" style="167" customWidth="1"/>
    <col min="10248" max="10496" width="9.109375" style="167"/>
    <col min="10497" max="10497" width="4" style="167" customWidth="1"/>
    <col min="10498" max="10498" width="51.109375" style="167" customWidth="1"/>
    <col min="10499" max="10499" width="22.44140625" style="167" customWidth="1"/>
    <col min="10500" max="10500" width="17" style="167" customWidth="1"/>
    <col min="10501" max="10501" width="22.6640625" style="167" customWidth="1"/>
    <col min="10502" max="10502" width="25.109375" style="167" customWidth="1"/>
    <col min="10503" max="10503" width="23.88671875" style="167" customWidth="1"/>
    <col min="10504" max="10752" width="9.109375" style="167"/>
    <col min="10753" max="10753" width="4" style="167" customWidth="1"/>
    <col min="10754" max="10754" width="51.109375" style="167" customWidth="1"/>
    <col min="10755" max="10755" width="22.44140625" style="167" customWidth="1"/>
    <col min="10756" max="10756" width="17" style="167" customWidth="1"/>
    <col min="10757" max="10757" width="22.6640625" style="167" customWidth="1"/>
    <col min="10758" max="10758" width="25.109375" style="167" customWidth="1"/>
    <col min="10759" max="10759" width="23.88671875" style="167" customWidth="1"/>
    <col min="10760" max="11008" width="9.109375" style="167"/>
    <col min="11009" max="11009" width="4" style="167" customWidth="1"/>
    <col min="11010" max="11010" width="51.109375" style="167" customWidth="1"/>
    <col min="11011" max="11011" width="22.44140625" style="167" customWidth="1"/>
    <col min="11012" max="11012" width="17" style="167" customWidth="1"/>
    <col min="11013" max="11013" width="22.6640625" style="167" customWidth="1"/>
    <col min="11014" max="11014" width="25.109375" style="167" customWidth="1"/>
    <col min="11015" max="11015" width="23.88671875" style="167" customWidth="1"/>
    <col min="11016" max="11264" width="9.109375" style="167"/>
    <col min="11265" max="11265" width="4" style="167" customWidth="1"/>
    <col min="11266" max="11266" width="51.109375" style="167" customWidth="1"/>
    <col min="11267" max="11267" width="22.44140625" style="167" customWidth="1"/>
    <col min="11268" max="11268" width="17" style="167" customWidth="1"/>
    <col min="11269" max="11269" width="22.6640625" style="167" customWidth="1"/>
    <col min="11270" max="11270" width="25.109375" style="167" customWidth="1"/>
    <col min="11271" max="11271" width="23.88671875" style="167" customWidth="1"/>
    <col min="11272" max="11520" width="9.109375" style="167"/>
    <col min="11521" max="11521" width="4" style="167" customWidth="1"/>
    <col min="11522" max="11522" width="51.109375" style="167" customWidth="1"/>
    <col min="11523" max="11523" width="22.44140625" style="167" customWidth="1"/>
    <col min="11524" max="11524" width="17" style="167" customWidth="1"/>
    <col min="11525" max="11525" width="22.6640625" style="167" customWidth="1"/>
    <col min="11526" max="11526" width="25.109375" style="167" customWidth="1"/>
    <col min="11527" max="11527" width="23.88671875" style="167" customWidth="1"/>
    <col min="11528" max="11776" width="9.109375" style="167"/>
    <col min="11777" max="11777" width="4" style="167" customWidth="1"/>
    <col min="11778" max="11778" width="51.109375" style="167" customWidth="1"/>
    <col min="11779" max="11779" width="22.44140625" style="167" customWidth="1"/>
    <col min="11780" max="11780" width="17" style="167" customWidth="1"/>
    <col min="11781" max="11781" width="22.6640625" style="167" customWidth="1"/>
    <col min="11782" max="11782" width="25.109375" style="167" customWidth="1"/>
    <col min="11783" max="11783" width="23.88671875" style="167" customWidth="1"/>
    <col min="11784" max="12032" width="9.109375" style="167"/>
    <col min="12033" max="12033" width="4" style="167" customWidth="1"/>
    <col min="12034" max="12034" width="51.109375" style="167" customWidth="1"/>
    <col min="12035" max="12035" width="22.44140625" style="167" customWidth="1"/>
    <col min="12036" max="12036" width="17" style="167" customWidth="1"/>
    <col min="12037" max="12037" width="22.6640625" style="167" customWidth="1"/>
    <col min="12038" max="12038" width="25.109375" style="167" customWidth="1"/>
    <col min="12039" max="12039" width="23.88671875" style="167" customWidth="1"/>
    <col min="12040" max="12288" width="9.109375" style="167"/>
    <col min="12289" max="12289" width="4" style="167" customWidth="1"/>
    <col min="12290" max="12290" width="51.109375" style="167" customWidth="1"/>
    <col min="12291" max="12291" width="22.44140625" style="167" customWidth="1"/>
    <col min="12292" max="12292" width="17" style="167" customWidth="1"/>
    <col min="12293" max="12293" width="22.6640625" style="167" customWidth="1"/>
    <col min="12294" max="12294" width="25.109375" style="167" customWidth="1"/>
    <col min="12295" max="12295" width="23.88671875" style="167" customWidth="1"/>
    <col min="12296" max="12544" width="9.109375" style="167"/>
    <col min="12545" max="12545" width="4" style="167" customWidth="1"/>
    <col min="12546" max="12546" width="51.109375" style="167" customWidth="1"/>
    <col min="12547" max="12547" width="22.44140625" style="167" customWidth="1"/>
    <col min="12548" max="12548" width="17" style="167" customWidth="1"/>
    <col min="12549" max="12549" width="22.6640625" style="167" customWidth="1"/>
    <col min="12550" max="12550" width="25.109375" style="167" customWidth="1"/>
    <col min="12551" max="12551" width="23.88671875" style="167" customWidth="1"/>
    <col min="12552" max="12800" width="9.109375" style="167"/>
    <col min="12801" max="12801" width="4" style="167" customWidth="1"/>
    <col min="12802" max="12802" width="51.109375" style="167" customWidth="1"/>
    <col min="12803" max="12803" width="22.44140625" style="167" customWidth="1"/>
    <col min="12804" max="12804" width="17" style="167" customWidth="1"/>
    <col min="12805" max="12805" width="22.6640625" style="167" customWidth="1"/>
    <col min="12806" max="12806" width="25.109375" style="167" customWidth="1"/>
    <col min="12807" max="12807" width="23.88671875" style="167" customWidth="1"/>
    <col min="12808" max="13056" width="9.109375" style="167"/>
    <col min="13057" max="13057" width="4" style="167" customWidth="1"/>
    <col min="13058" max="13058" width="51.109375" style="167" customWidth="1"/>
    <col min="13059" max="13059" width="22.44140625" style="167" customWidth="1"/>
    <col min="13060" max="13060" width="17" style="167" customWidth="1"/>
    <col min="13061" max="13061" width="22.6640625" style="167" customWidth="1"/>
    <col min="13062" max="13062" width="25.109375" style="167" customWidth="1"/>
    <col min="13063" max="13063" width="23.88671875" style="167" customWidth="1"/>
    <col min="13064" max="13312" width="9.109375" style="167"/>
    <col min="13313" max="13313" width="4" style="167" customWidth="1"/>
    <col min="13314" max="13314" width="51.109375" style="167" customWidth="1"/>
    <col min="13315" max="13315" width="22.44140625" style="167" customWidth="1"/>
    <col min="13316" max="13316" width="17" style="167" customWidth="1"/>
    <col min="13317" max="13317" width="22.6640625" style="167" customWidth="1"/>
    <col min="13318" max="13318" width="25.109375" style="167" customWidth="1"/>
    <col min="13319" max="13319" width="23.88671875" style="167" customWidth="1"/>
    <col min="13320" max="13568" width="9.109375" style="167"/>
    <col min="13569" max="13569" width="4" style="167" customWidth="1"/>
    <col min="13570" max="13570" width="51.109375" style="167" customWidth="1"/>
    <col min="13571" max="13571" width="22.44140625" style="167" customWidth="1"/>
    <col min="13572" max="13572" width="17" style="167" customWidth="1"/>
    <col min="13573" max="13573" width="22.6640625" style="167" customWidth="1"/>
    <col min="13574" max="13574" width="25.109375" style="167" customWidth="1"/>
    <col min="13575" max="13575" width="23.88671875" style="167" customWidth="1"/>
    <col min="13576" max="13824" width="9.109375" style="167"/>
    <col min="13825" max="13825" width="4" style="167" customWidth="1"/>
    <col min="13826" max="13826" width="51.109375" style="167" customWidth="1"/>
    <col min="13827" max="13827" width="22.44140625" style="167" customWidth="1"/>
    <col min="13828" max="13828" width="17" style="167" customWidth="1"/>
    <col min="13829" max="13829" width="22.6640625" style="167" customWidth="1"/>
    <col min="13830" max="13830" width="25.109375" style="167" customWidth="1"/>
    <col min="13831" max="13831" width="23.88671875" style="167" customWidth="1"/>
    <col min="13832" max="14080" width="9.109375" style="167"/>
    <col min="14081" max="14081" width="4" style="167" customWidth="1"/>
    <col min="14082" max="14082" width="51.109375" style="167" customWidth="1"/>
    <col min="14083" max="14083" width="22.44140625" style="167" customWidth="1"/>
    <col min="14084" max="14084" width="17" style="167" customWidth="1"/>
    <col min="14085" max="14085" width="22.6640625" style="167" customWidth="1"/>
    <col min="14086" max="14086" width="25.109375" style="167" customWidth="1"/>
    <col min="14087" max="14087" width="23.88671875" style="167" customWidth="1"/>
    <col min="14088" max="14336" width="9.109375" style="167"/>
    <col min="14337" max="14337" width="4" style="167" customWidth="1"/>
    <col min="14338" max="14338" width="51.109375" style="167" customWidth="1"/>
    <col min="14339" max="14339" width="22.44140625" style="167" customWidth="1"/>
    <col min="14340" max="14340" width="17" style="167" customWidth="1"/>
    <col min="14341" max="14341" width="22.6640625" style="167" customWidth="1"/>
    <col min="14342" max="14342" width="25.109375" style="167" customWidth="1"/>
    <col min="14343" max="14343" width="23.88671875" style="167" customWidth="1"/>
    <col min="14344" max="14592" width="9.109375" style="167"/>
    <col min="14593" max="14593" width="4" style="167" customWidth="1"/>
    <col min="14594" max="14594" width="51.109375" style="167" customWidth="1"/>
    <col min="14595" max="14595" width="22.44140625" style="167" customWidth="1"/>
    <col min="14596" max="14596" width="17" style="167" customWidth="1"/>
    <col min="14597" max="14597" width="22.6640625" style="167" customWidth="1"/>
    <col min="14598" max="14598" width="25.109375" style="167" customWidth="1"/>
    <col min="14599" max="14599" width="23.88671875" style="167" customWidth="1"/>
    <col min="14600" max="14848" width="9.109375" style="167"/>
    <col min="14849" max="14849" width="4" style="167" customWidth="1"/>
    <col min="14850" max="14850" width="51.109375" style="167" customWidth="1"/>
    <col min="14851" max="14851" width="22.44140625" style="167" customWidth="1"/>
    <col min="14852" max="14852" width="17" style="167" customWidth="1"/>
    <col min="14853" max="14853" width="22.6640625" style="167" customWidth="1"/>
    <col min="14854" max="14854" width="25.109375" style="167" customWidth="1"/>
    <col min="14855" max="14855" width="23.88671875" style="167" customWidth="1"/>
    <col min="14856" max="15104" width="9.109375" style="167"/>
    <col min="15105" max="15105" width="4" style="167" customWidth="1"/>
    <col min="15106" max="15106" width="51.109375" style="167" customWidth="1"/>
    <col min="15107" max="15107" width="22.44140625" style="167" customWidth="1"/>
    <col min="15108" max="15108" width="17" style="167" customWidth="1"/>
    <col min="15109" max="15109" width="22.6640625" style="167" customWidth="1"/>
    <col min="15110" max="15110" width="25.109375" style="167" customWidth="1"/>
    <col min="15111" max="15111" width="23.88671875" style="167" customWidth="1"/>
    <col min="15112" max="15360" width="9.109375" style="167"/>
    <col min="15361" max="15361" width="4" style="167" customWidth="1"/>
    <col min="15362" max="15362" width="51.109375" style="167" customWidth="1"/>
    <col min="15363" max="15363" width="22.44140625" style="167" customWidth="1"/>
    <col min="15364" max="15364" width="17" style="167" customWidth="1"/>
    <col min="15365" max="15365" width="22.6640625" style="167" customWidth="1"/>
    <col min="15366" max="15366" width="25.109375" style="167" customWidth="1"/>
    <col min="15367" max="15367" width="23.88671875" style="167" customWidth="1"/>
    <col min="15368" max="15616" width="9.109375" style="167"/>
    <col min="15617" max="15617" width="4" style="167" customWidth="1"/>
    <col min="15618" max="15618" width="51.109375" style="167" customWidth="1"/>
    <col min="15619" max="15619" width="22.44140625" style="167" customWidth="1"/>
    <col min="15620" max="15620" width="17" style="167" customWidth="1"/>
    <col min="15621" max="15621" width="22.6640625" style="167" customWidth="1"/>
    <col min="15622" max="15622" width="25.109375" style="167" customWidth="1"/>
    <col min="15623" max="15623" width="23.88671875" style="167" customWidth="1"/>
    <col min="15624" max="15872" width="9.109375" style="167"/>
    <col min="15873" max="15873" width="4" style="167" customWidth="1"/>
    <col min="15874" max="15874" width="51.109375" style="167" customWidth="1"/>
    <col min="15875" max="15875" width="22.44140625" style="167" customWidth="1"/>
    <col min="15876" max="15876" width="17" style="167" customWidth="1"/>
    <col min="15877" max="15877" width="22.6640625" style="167" customWidth="1"/>
    <col min="15878" max="15878" width="25.109375" style="167" customWidth="1"/>
    <col min="15879" max="15879" width="23.88671875" style="167" customWidth="1"/>
    <col min="15880" max="16128" width="9.109375" style="167"/>
    <col min="16129" max="16129" width="4" style="167" customWidth="1"/>
    <col min="16130" max="16130" width="51.109375" style="167" customWidth="1"/>
    <col min="16131" max="16131" width="22.44140625" style="167" customWidth="1"/>
    <col min="16132" max="16132" width="17" style="167" customWidth="1"/>
    <col min="16133" max="16133" width="22.6640625" style="167" customWidth="1"/>
    <col min="16134" max="16134" width="25.109375" style="167" customWidth="1"/>
    <col min="16135" max="16135" width="23.88671875" style="167" customWidth="1"/>
    <col min="16136" max="16384" width="9.109375" style="167"/>
  </cols>
  <sheetData>
    <row r="1" spans="1:10">
      <c r="H1" s="130" t="s">
        <v>936</v>
      </c>
    </row>
    <row r="2" spans="1:10">
      <c r="G2" s="354" t="s">
        <v>1879</v>
      </c>
      <c r="H2" s="348"/>
    </row>
    <row r="3" spans="1:10">
      <c r="H3" s="116" t="s">
        <v>1708</v>
      </c>
    </row>
    <row r="4" spans="1:10">
      <c r="G4" s="361" t="s">
        <v>1880</v>
      </c>
      <c r="H4" s="350"/>
    </row>
    <row r="5" spans="1:10">
      <c r="G5" s="169"/>
      <c r="H5" s="170"/>
      <c r="I5" s="170"/>
      <c r="J5" s="170"/>
    </row>
    <row r="6" spans="1:10" ht="56.25" customHeight="1">
      <c r="A6" s="343" t="s">
        <v>1712</v>
      </c>
      <c r="B6" s="343"/>
      <c r="C6" s="343"/>
      <c r="D6" s="343"/>
      <c r="E6" s="343"/>
      <c r="F6" s="343"/>
      <c r="G6" s="343"/>
      <c r="H6" s="343"/>
      <c r="I6" s="171"/>
      <c r="J6" s="171"/>
    </row>
    <row r="7" spans="1:10">
      <c r="G7" s="167"/>
      <c r="H7" s="172" t="s">
        <v>644</v>
      </c>
    </row>
    <row r="8" spans="1:10" ht="78.75" customHeight="1">
      <c r="A8" s="344" t="s">
        <v>937</v>
      </c>
      <c r="B8" s="344" t="s">
        <v>938</v>
      </c>
      <c r="C8" s="346" t="s">
        <v>939</v>
      </c>
      <c r="D8" s="346"/>
      <c r="E8" s="345" t="s">
        <v>1877</v>
      </c>
      <c r="F8" s="345"/>
      <c r="G8" s="345" t="s">
        <v>940</v>
      </c>
      <c r="H8" s="345"/>
    </row>
    <row r="9" spans="1:10" s="173" customFormat="1" ht="47.25" customHeight="1">
      <c r="A9" s="345"/>
      <c r="B9" s="345"/>
      <c r="C9" s="179" t="s">
        <v>1709</v>
      </c>
      <c r="D9" s="179" t="s">
        <v>1710</v>
      </c>
      <c r="E9" s="179" t="s">
        <v>1709</v>
      </c>
      <c r="F9" s="179" t="s">
        <v>1462</v>
      </c>
      <c r="G9" s="179" t="s">
        <v>1709</v>
      </c>
      <c r="H9" s="179" t="s">
        <v>1711</v>
      </c>
    </row>
    <row r="10" spans="1:10" ht="31.2">
      <c r="A10" s="174">
        <v>1</v>
      </c>
      <c r="B10" s="175" t="s">
        <v>941</v>
      </c>
      <c r="C10" s="176">
        <f>3422.95+34.7</f>
        <v>3457.6499999999996</v>
      </c>
      <c r="D10" s="176">
        <v>3457.65</v>
      </c>
      <c r="E10" s="176">
        <v>1406.873</v>
      </c>
      <c r="F10" s="176">
        <v>1397.729</v>
      </c>
      <c r="G10" s="176">
        <f>C10+E10</f>
        <v>4864.5229999999992</v>
      </c>
      <c r="H10" s="176">
        <f>D10+F10</f>
        <v>4855.3789999999999</v>
      </c>
    </row>
    <row r="11" spans="1:10" ht="31.2">
      <c r="A11" s="174">
        <v>2</v>
      </c>
      <c r="B11" s="175" t="s">
        <v>942</v>
      </c>
      <c r="C11" s="176">
        <f>13236.2+1583.062</f>
        <v>14819.262000000001</v>
      </c>
      <c r="D11" s="176">
        <v>14819.262000000001</v>
      </c>
      <c r="E11" s="176">
        <v>5814.5559999999996</v>
      </c>
      <c r="F11" s="176">
        <v>5699.4030000000002</v>
      </c>
      <c r="G11" s="176">
        <f t="shared" ref="G11:H12" si="0">C11+E11</f>
        <v>20633.817999999999</v>
      </c>
      <c r="H11" s="176">
        <f t="shared" si="0"/>
        <v>20518.665000000001</v>
      </c>
    </row>
    <row r="12" spans="1:10" ht="31.2">
      <c r="A12" s="174">
        <v>4</v>
      </c>
      <c r="B12" s="175" t="s">
        <v>943</v>
      </c>
      <c r="C12" s="176">
        <f>1732.3+4.1</f>
        <v>1736.3999999999999</v>
      </c>
      <c r="D12" s="176">
        <v>1736.4</v>
      </c>
      <c r="E12" s="176">
        <v>1188.8109999999999</v>
      </c>
      <c r="F12" s="176">
        <v>1173.222</v>
      </c>
      <c r="G12" s="176">
        <f t="shared" si="0"/>
        <v>2925.2109999999998</v>
      </c>
      <c r="H12" s="176">
        <f t="shared" si="0"/>
        <v>2909.6220000000003</v>
      </c>
    </row>
    <row r="13" spans="1:10" s="168" customFormat="1">
      <c r="A13" s="177"/>
      <c r="B13" s="177" t="s">
        <v>944</v>
      </c>
      <c r="C13" s="178">
        <f t="shared" ref="C13:H13" si="1">SUM(C10:C12)</f>
        <v>20013.312000000002</v>
      </c>
      <c r="D13" s="178">
        <f t="shared" si="1"/>
        <v>20013.312000000002</v>
      </c>
      <c r="E13" s="178">
        <f t="shared" si="1"/>
        <v>8410.24</v>
      </c>
      <c r="F13" s="178">
        <f t="shared" si="1"/>
        <v>8270.3540000000012</v>
      </c>
      <c r="G13" s="178">
        <f t="shared" si="1"/>
        <v>28423.552</v>
      </c>
      <c r="H13" s="178">
        <f t="shared" si="1"/>
        <v>28283.666000000001</v>
      </c>
    </row>
  </sheetData>
  <mergeCells count="8">
    <mergeCell ref="G2:H2"/>
    <mergeCell ref="G4:H4"/>
    <mergeCell ref="A6:H6"/>
    <mergeCell ref="A8:A9"/>
    <mergeCell ref="B8:B9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8"/>
  <sheetViews>
    <sheetView view="pageBreakPreview" topLeftCell="C1" zoomScaleNormal="100" zoomScaleSheetLayoutView="100" workbookViewId="0">
      <selection activeCell="A20" sqref="A20"/>
    </sheetView>
  </sheetViews>
  <sheetFormatPr defaultColWidth="9.109375" defaultRowHeight="14.4"/>
  <cols>
    <col min="1" max="1" width="59.6640625" style="180" customWidth="1"/>
    <col min="2" max="2" width="9" style="180" customWidth="1"/>
    <col min="3" max="3" width="29" style="180" customWidth="1"/>
    <col min="4" max="4" width="18.109375" style="180" customWidth="1"/>
    <col min="5" max="5" width="16.44140625" style="180" customWidth="1"/>
    <col min="6" max="6" width="17.109375" style="180" customWidth="1"/>
    <col min="7" max="16384" width="9.109375" style="180"/>
  </cols>
  <sheetData>
    <row r="1" spans="1:7" ht="17.25" customHeight="1">
      <c r="A1" s="306" t="s">
        <v>217</v>
      </c>
      <c r="B1" s="307"/>
      <c r="C1" s="307"/>
      <c r="D1" s="307"/>
      <c r="E1" s="307"/>
      <c r="F1" s="195"/>
      <c r="G1" s="3"/>
    </row>
    <row r="2" spans="1:7" ht="18.75" customHeight="1">
      <c r="A2" s="6"/>
      <c r="B2" s="6"/>
      <c r="C2" s="6"/>
      <c r="D2" s="6"/>
      <c r="E2" s="6"/>
      <c r="F2" s="196" t="s">
        <v>638</v>
      </c>
      <c r="G2" s="3"/>
    </row>
    <row r="3" spans="1:7" ht="12" customHeight="1">
      <c r="A3" s="302" t="s">
        <v>1</v>
      </c>
      <c r="B3" s="302" t="s">
        <v>2</v>
      </c>
      <c r="C3" s="302" t="s">
        <v>218</v>
      </c>
      <c r="D3" s="304" t="s">
        <v>4</v>
      </c>
      <c r="E3" s="304" t="s">
        <v>5</v>
      </c>
      <c r="F3" s="302" t="s">
        <v>6</v>
      </c>
      <c r="G3" s="8"/>
    </row>
    <row r="4" spans="1:7" ht="12" customHeight="1">
      <c r="A4" s="303"/>
      <c r="B4" s="303"/>
      <c r="C4" s="303"/>
      <c r="D4" s="305"/>
      <c r="E4" s="305"/>
      <c r="F4" s="303"/>
      <c r="G4" s="8"/>
    </row>
    <row r="5" spans="1:7" ht="11.1" customHeight="1">
      <c r="A5" s="303"/>
      <c r="B5" s="303"/>
      <c r="C5" s="303"/>
      <c r="D5" s="305"/>
      <c r="E5" s="305"/>
      <c r="F5" s="303"/>
      <c r="G5" s="8"/>
    </row>
    <row r="6" spans="1:7" ht="12" customHeight="1" thickBot="1">
      <c r="A6" s="28">
        <v>1</v>
      </c>
      <c r="B6" s="14">
        <v>2</v>
      </c>
      <c r="C6" s="29">
        <v>3</v>
      </c>
      <c r="D6" s="30" t="s">
        <v>7</v>
      </c>
      <c r="E6" s="30" t="s">
        <v>8</v>
      </c>
      <c r="F6" s="30" t="s">
        <v>9</v>
      </c>
      <c r="G6" s="9"/>
    </row>
    <row r="7" spans="1:7" ht="16.5" customHeight="1">
      <c r="A7" s="194" t="s">
        <v>219</v>
      </c>
      <c r="B7" s="193">
        <v>200</v>
      </c>
      <c r="C7" s="192" t="s">
        <v>12</v>
      </c>
      <c r="D7" s="191">
        <v>848341971.45000005</v>
      </c>
      <c r="E7" s="191">
        <v>801379003.66999996</v>
      </c>
      <c r="F7" s="190">
        <v>46962967.780000001</v>
      </c>
      <c r="G7" s="10"/>
    </row>
    <row r="8" spans="1:7" ht="19.5" customHeight="1">
      <c r="A8" s="189" t="s">
        <v>13</v>
      </c>
      <c r="B8" s="32"/>
      <c r="C8" s="20"/>
      <c r="D8" s="33"/>
      <c r="E8" s="33"/>
      <c r="F8" s="34"/>
      <c r="G8" s="10"/>
    </row>
    <row r="9" spans="1:7" ht="34.5" customHeight="1">
      <c r="A9" s="186" t="s">
        <v>220</v>
      </c>
      <c r="B9" s="185" t="s">
        <v>221</v>
      </c>
      <c r="C9" s="184" t="s">
        <v>222</v>
      </c>
      <c r="D9" s="188">
        <f>D10+D20+D24+D28+D32</f>
        <v>36561920</v>
      </c>
      <c r="E9" s="188">
        <f>E10+E20+E24+E28+E32</f>
        <v>36093094.68</v>
      </c>
      <c r="F9" s="188">
        <f>D9-E9</f>
        <v>468825.3200000003</v>
      </c>
      <c r="G9" s="187"/>
    </row>
    <row r="10" spans="1:7" ht="46.8">
      <c r="A10" s="35" t="s">
        <v>223</v>
      </c>
      <c r="B10" s="36" t="s">
        <v>221</v>
      </c>
      <c r="C10" s="37" t="s">
        <v>224</v>
      </c>
      <c r="D10" s="38">
        <v>7653116</v>
      </c>
      <c r="E10" s="38">
        <v>7380962.6799999997</v>
      </c>
      <c r="F10" s="39">
        <v>272153.32</v>
      </c>
      <c r="G10" s="11"/>
    </row>
    <row r="11" spans="1:7" ht="78">
      <c r="A11" s="35" t="s">
        <v>225</v>
      </c>
      <c r="B11" s="36" t="s">
        <v>221</v>
      </c>
      <c r="C11" s="37" t="s">
        <v>226</v>
      </c>
      <c r="D11" s="38">
        <v>7461716</v>
      </c>
      <c r="E11" s="38">
        <v>7200036.1799999997</v>
      </c>
      <c r="F11" s="39">
        <v>261679.82</v>
      </c>
      <c r="G11" s="11"/>
    </row>
    <row r="12" spans="1:7" ht="31.2">
      <c r="A12" s="35" t="s">
        <v>227</v>
      </c>
      <c r="B12" s="36" t="s">
        <v>221</v>
      </c>
      <c r="C12" s="37" t="s">
        <v>228</v>
      </c>
      <c r="D12" s="38">
        <v>7461716</v>
      </c>
      <c r="E12" s="38">
        <v>7200036.1799999997</v>
      </c>
      <c r="F12" s="39">
        <v>261679.82</v>
      </c>
      <c r="G12" s="11"/>
    </row>
    <row r="13" spans="1:7" ht="31.2">
      <c r="A13" s="35" t="s">
        <v>972</v>
      </c>
      <c r="B13" s="36" t="s">
        <v>221</v>
      </c>
      <c r="C13" s="37" t="s">
        <v>229</v>
      </c>
      <c r="D13" s="38" t="s">
        <v>26</v>
      </c>
      <c r="E13" s="38">
        <v>5640355.5099999998</v>
      </c>
      <c r="F13" s="39" t="s">
        <v>26</v>
      </c>
      <c r="G13" s="11"/>
    </row>
    <row r="14" spans="1:7" ht="46.8">
      <c r="A14" s="35" t="s">
        <v>230</v>
      </c>
      <c r="B14" s="36" t="s">
        <v>221</v>
      </c>
      <c r="C14" s="37" t="s">
        <v>231</v>
      </c>
      <c r="D14" s="38" t="s">
        <v>26</v>
      </c>
      <c r="E14" s="38">
        <v>1559680.67</v>
      </c>
      <c r="F14" s="39" t="s">
        <v>26</v>
      </c>
      <c r="G14" s="11"/>
    </row>
    <row r="15" spans="1:7" ht="31.2">
      <c r="A15" s="35" t="s">
        <v>232</v>
      </c>
      <c r="B15" s="36" t="s">
        <v>221</v>
      </c>
      <c r="C15" s="37" t="s">
        <v>233</v>
      </c>
      <c r="D15" s="38">
        <v>190400</v>
      </c>
      <c r="E15" s="38">
        <v>180926.5</v>
      </c>
      <c r="F15" s="39">
        <v>9473.5</v>
      </c>
      <c r="G15" s="11"/>
    </row>
    <row r="16" spans="1:7" ht="31.2">
      <c r="A16" s="35" t="s">
        <v>234</v>
      </c>
      <c r="B16" s="36" t="s">
        <v>221</v>
      </c>
      <c r="C16" s="37" t="s">
        <v>235</v>
      </c>
      <c r="D16" s="38">
        <v>190400</v>
      </c>
      <c r="E16" s="38">
        <v>180926.5</v>
      </c>
      <c r="F16" s="39">
        <v>9473.5</v>
      </c>
      <c r="G16" s="11"/>
    </row>
    <row r="17" spans="1:7" ht="15.6">
      <c r="A17" s="35" t="s">
        <v>952</v>
      </c>
      <c r="B17" s="36" t="s">
        <v>221</v>
      </c>
      <c r="C17" s="37" t="s">
        <v>236</v>
      </c>
      <c r="D17" s="38" t="s">
        <v>26</v>
      </c>
      <c r="E17" s="38">
        <v>180926.5</v>
      </c>
      <c r="F17" s="39" t="s">
        <v>26</v>
      </c>
      <c r="G17" s="11"/>
    </row>
    <row r="18" spans="1:7" ht="15.6">
      <c r="A18" s="35" t="s">
        <v>237</v>
      </c>
      <c r="B18" s="36" t="s">
        <v>221</v>
      </c>
      <c r="C18" s="37" t="s">
        <v>238</v>
      </c>
      <c r="D18" s="38">
        <v>1000</v>
      </c>
      <c r="E18" s="38" t="s">
        <v>26</v>
      </c>
      <c r="F18" s="39">
        <v>1000</v>
      </c>
      <c r="G18" s="11"/>
    </row>
    <row r="19" spans="1:7" ht="15.6">
      <c r="A19" s="35" t="s">
        <v>239</v>
      </c>
      <c r="B19" s="36" t="s">
        <v>221</v>
      </c>
      <c r="C19" s="37" t="s">
        <v>240</v>
      </c>
      <c r="D19" s="38">
        <v>1000</v>
      </c>
      <c r="E19" s="38" t="s">
        <v>26</v>
      </c>
      <c r="F19" s="39">
        <v>1000</v>
      </c>
      <c r="G19" s="11"/>
    </row>
    <row r="20" spans="1:7" ht="46.8">
      <c r="A20" s="35" t="s">
        <v>242</v>
      </c>
      <c r="B20" s="36" t="s">
        <v>221</v>
      </c>
      <c r="C20" s="37" t="s">
        <v>1265</v>
      </c>
      <c r="D20" s="38">
        <v>485252</v>
      </c>
      <c r="E20" s="38">
        <v>428466</v>
      </c>
      <c r="F20" s="39">
        <v>56786</v>
      </c>
      <c r="G20" s="11"/>
    </row>
    <row r="21" spans="1:7" ht="31.2">
      <c r="A21" s="35" t="s">
        <v>232</v>
      </c>
      <c r="B21" s="36" t="s">
        <v>221</v>
      </c>
      <c r="C21" s="37" t="s">
        <v>1264</v>
      </c>
      <c r="D21" s="38">
        <v>485252</v>
      </c>
      <c r="E21" s="38">
        <v>428466</v>
      </c>
      <c r="F21" s="39">
        <v>56786</v>
      </c>
      <c r="G21" s="11"/>
    </row>
    <row r="22" spans="1:7" ht="31.2">
      <c r="A22" s="35" t="s">
        <v>234</v>
      </c>
      <c r="B22" s="36" t="s">
        <v>221</v>
      </c>
      <c r="C22" s="37" t="s">
        <v>1263</v>
      </c>
      <c r="D22" s="38">
        <v>485252</v>
      </c>
      <c r="E22" s="38">
        <v>428466</v>
      </c>
      <c r="F22" s="39">
        <v>56786</v>
      </c>
      <c r="G22" s="11"/>
    </row>
    <row r="23" spans="1:7" ht="15.6">
      <c r="A23" s="35" t="s">
        <v>952</v>
      </c>
      <c r="B23" s="36" t="s">
        <v>221</v>
      </c>
      <c r="C23" s="37" t="s">
        <v>1262</v>
      </c>
      <c r="D23" s="38" t="s">
        <v>26</v>
      </c>
      <c r="E23" s="38">
        <v>428466</v>
      </c>
      <c r="F23" s="39" t="s">
        <v>26</v>
      </c>
      <c r="G23" s="11"/>
    </row>
    <row r="24" spans="1:7" ht="31.2">
      <c r="A24" s="35" t="s">
        <v>244</v>
      </c>
      <c r="B24" s="36" t="s">
        <v>221</v>
      </c>
      <c r="C24" s="37" t="s">
        <v>1261</v>
      </c>
      <c r="D24" s="38">
        <v>1621862</v>
      </c>
      <c r="E24" s="38">
        <v>1621862</v>
      </c>
      <c r="F24" s="39" t="s">
        <v>26</v>
      </c>
      <c r="G24" s="11"/>
    </row>
    <row r="25" spans="1:7" ht="15.6">
      <c r="A25" s="35" t="s">
        <v>243</v>
      </c>
      <c r="B25" s="36" t="s">
        <v>221</v>
      </c>
      <c r="C25" s="37" t="s">
        <v>1260</v>
      </c>
      <c r="D25" s="38">
        <v>1621862</v>
      </c>
      <c r="E25" s="38">
        <v>1621862</v>
      </c>
      <c r="F25" s="39" t="s">
        <v>26</v>
      </c>
      <c r="G25" s="11"/>
    </row>
    <row r="26" spans="1:7" ht="15.6">
      <c r="A26" s="35" t="s">
        <v>245</v>
      </c>
      <c r="B26" s="36" t="s">
        <v>221</v>
      </c>
      <c r="C26" s="37" t="s">
        <v>1259</v>
      </c>
      <c r="D26" s="38">
        <v>1621862</v>
      </c>
      <c r="E26" s="38">
        <v>1621862</v>
      </c>
      <c r="F26" s="39" t="s">
        <v>26</v>
      </c>
      <c r="G26" s="11"/>
    </row>
    <row r="27" spans="1:7" ht="23.25" customHeight="1">
      <c r="A27" s="35" t="s">
        <v>1253</v>
      </c>
      <c r="B27" s="36" t="s">
        <v>221</v>
      </c>
      <c r="C27" s="37" t="s">
        <v>1258</v>
      </c>
      <c r="D27" s="38" t="s">
        <v>26</v>
      </c>
      <c r="E27" s="38">
        <v>1621862</v>
      </c>
      <c r="F27" s="39" t="s">
        <v>26</v>
      </c>
      <c r="G27" s="11"/>
    </row>
    <row r="28" spans="1:7" ht="86.25" customHeight="1">
      <c r="A28" s="35" t="s">
        <v>1257</v>
      </c>
      <c r="B28" s="36" t="s">
        <v>221</v>
      </c>
      <c r="C28" s="37" t="s">
        <v>1256</v>
      </c>
      <c r="D28" s="38">
        <v>18391450</v>
      </c>
      <c r="E28" s="38">
        <v>18391450</v>
      </c>
      <c r="F28" s="39" t="s">
        <v>26</v>
      </c>
      <c r="G28" s="11"/>
    </row>
    <row r="29" spans="1:7" ht="15.6">
      <c r="A29" s="35" t="s">
        <v>243</v>
      </c>
      <c r="B29" s="36" t="s">
        <v>221</v>
      </c>
      <c r="C29" s="37" t="s">
        <v>1255</v>
      </c>
      <c r="D29" s="38">
        <v>18391450</v>
      </c>
      <c r="E29" s="38">
        <v>18391450</v>
      </c>
      <c r="F29" s="39" t="s">
        <v>26</v>
      </c>
      <c r="G29" s="11"/>
    </row>
    <row r="30" spans="1:7" ht="15.6">
      <c r="A30" s="35" t="s">
        <v>245</v>
      </c>
      <c r="B30" s="36" t="s">
        <v>221</v>
      </c>
      <c r="C30" s="37" t="s">
        <v>1254</v>
      </c>
      <c r="D30" s="38">
        <v>18391450</v>
      </c>
      <c r="E30" s="38">
        <v>18391450</v>
      </c>
      <c r="F30" s="39" t="s">
        <v>26</v>
      </c>
      <c r="G30" s="11"/>
    </row>
    <row r="31" spans="1:7" ht="23.25" customHeight="1">
      <c r="A31" s="35" t="s">
        <v>1253</v>
      </c>
      <c r="B31" s="36" t="s">
        <v>221</v>
      </c>
      <c r="C31" s="37" t="s">
        <v>1252</v>
      </c>
      <c r="D31" s="38" t="s">
        <v>26</v>
      </c>
      <c r="E31" s="38">
        <v>18391450</v>
      </c>
      <c r="F31" s="39" t="s">
        <v>26</v>
      </c>
      <c r="G31" s="11"/>
    </row>
    <row r="32" spans="1:7" ht="46.8">
      <c r="A32" s="35" t="s">
        <v>1251</v>
      </c>
      <c r="B32" s="36" t="s">
        <v>221</v>
      </c>
      <c r="C32" s="37" t="s">
        <v>1250</v>
      </c>
      <c r="D32" s="38">
        <v>8410240</v>
      </c>
      <c r="E32" s="38">
        <v>8270354</v>
      </c>
      <c r="F32" s="39">
        <v>139886</v>
      </c>
      <c r="G32" s="11"/>
    </row>
    <row r="33" spans="1:7" ht="15.6">
      <c r="A33" s="35" t="s">
        <v>243</v>
      </c>
      <c r="B33" s="36" t="s">
        <v>221</v>
      </c>
      <c r="C33" s="37" t="s">
        <v>1249</v>
      </c>
      <c r="D33" s="38">
        <v>8410240</v>
      </c>
      <c r="E33" s="38">
        <v>8270354</v>
      </c>
      <c r="F33" s="39">
        <v>139886</v>
      </c>
      <c r="G33" s="11"/>
    </row>
    <row r="34" spans="1:7" ht="15.6">
      <c r="A34" s="35" t="s">
        <v>391</v>
      </c>
      <c r="B34" s="36" t="s">
        <v>221</v>
      </c>
      <c r="C34" s="37" t="s">
        <v>1248</v>
      </c>
      <c r="D34" s="38">
        <v>8410240</v>
      </c>
      <c r="E34" s="38">
        <v>8270354</v>
      </c>
      <c r="F34" s="39">
        <v>139886</v>
      </c>
      <c r="G34" s="11"/>
    </row>
    <row r="35" spans="1:7" ht="35.25" customHeight="1">
      <c r="A35" s="45" t="s">
        <v>246</v>
      </c>
      <c r="B35" s="46" t="s">
        <v>221</v>
      </c>
      <c r="C35" s="47" t="s">
        <v>247</v>
      </c>
      <c r="D35" s="48">
        <v>310051302.69999999</v>
      </c>
      <c r="E35" s="48">
        <v>273112606.13999999</v>
      </c>
      <c r="F35" s="49">
        <v>36938696.560000002</v>
      </c>
      <c r="G35" s="11"/>
    </row>
    <row r="36" spans="1:7" ht="15.6">
      <c r="A36" s="35" t="s">
        <v>248</v>
      </c>
      <c r="B36" s="36" t="s">
        <v>221</v>
      </c>
      <c r="C36" s="37" t="s">
        <v>249</v>
      </c>
      <c r="D36" s="38">
        <v>2578913.4900000002</v>
      </c>
      <c r="E36" s="38">
        <v>2578913.4900000002</v>
      </c>
      <c r="F36" s="39" t="s">
        <v>26</v>
      </c>
      <c r="G36" s="11"/>
    </row>
    <row r="37" spans="1:7" ht="76.5" customHeight="1">
      <c r="A37" s="35" t="s">
        <v>225</v>
      </c>
      <c r="B37" s="36" t="s">
        <v>221</v>
      </c>
      <c r="C37" s="37" t="s">
        <v>250</v>
      </c>
      <c r="D37" s="38">
        <v>2578913.4900000002</v>
      </c>
      <c r="E37" s="38">
        <v>2578913.4900000002</v>
      </c>
      <c r="F37" s="39" t="s">
        <v>26</v>
      </c>
      <c r="G37" s="11"/>
    </row>
    <row r="38" spans="1:7" ht="31.2">
      <c r="A38" s="35" t="s">
        <v>227</v>
      </c>
      <c r="B38" s="36" t="s">
        <v>221</v>
      </c>
      <c r="C38" s="37" t="s">
        <v>251</v>
      </c>
      <c r="D38" s="38">
        <v>2578913.4900000002</v>
      </c>
      <c r="E38" s="38">
        <v>2578913.4900000002</v>
      </c>
      <c r="F38" s="39" t="s">
        <v>26</v>
      </c>
      <c r="G38" s="11"/>
    </row>
    <row r="39" spans="1:7" ht="31.2">
      <c r="A39" s="35" t="s">
        <v>972</v>
      </c>
      <c r="B39" s="36" t="s">
        <v>221</v>
      </c>
      <c r="C39" s="37" t="s">
        <v>252</v>
      </c>
      <c r="D39" s="38" t="s">
        <v>26</v>
      </c>
      <c r="E39" s="38">
        <v>2079293.54</v>
      </c>
      <c r="F39" s="39" t="s">
        <v>26</v>
      </c>
      <c r="G39" s="11"/>
    </row>
    <row r="40" spans="1:7" ht="46.8">
      <c r="A40" s="35" t="s">
        <v>230</v>
      </c>
      <c r="B40" s="36" t="s">
        <v>221</v>
      </c>
      <c r="C40" s="37" t="s">
        <v>253</v>
      </c>
      <c r="D40" s="38" t="s">
        <v>26</v>
      </c>
      <c r="E40" s="38">
        <v>499619.95</v>
      </c>
      <c r="F40" s="39" t="s">
        <v>26</v>
      </c>
      <c r="G40" s="11"/>
    </row>
    <row r="41" spans="1:7" ht="46.8">
      <c r="A41" s="35" t="s">
        <v>223</v>
      </c>
      <c r="B41" s="36" t="s">
        <v>221</v>
      </c>
      <c r="C41" s="37" t="s">
        <v>254</v>
      </c>
      <c r="D41" s="38">
        <v>15570240</v>
      </c>
      <c r="E41" s="38">
        <v>15545109.859999999</v>
      </c>
      <c r="F41" s="39">
        <v>25130.14</v>
      </c>
      <c r="G41" s="11"/>
    </row>
    <row r="42" spans="1:7" ht="78">
      <c r="A42" s="35" t="s">
        <v>225</v>
      </c>
      <c r="B42" s="36" t="s">
        <v>221</v>
      </c>
      <c r="C42" s="37" t="s">
        <v>255</v>
      </c>
      <c r="D42" s="38">
        <v>15480240</v>
      </c>
      <c r="E42" s="38">
        <v>15458610.66</v>
      </c>
      <c r="F42" s="39">
        <v>21629.34</v>
      </c>
      <c r="G42" s="11"/>
    </row>
    <row r="43" spans="1:7" ht="31.2">
      <c r="A43" s="35" t="s">
        <v>227</v>
      </c>
      <c r="B43" s="36" t="s">
        <v>221</v>
      </c>
      <c r="C43" s="37" t="s">
        <v>256</v>
      </c>
      <c r="D43" s="38">
        <v>15480240</v>
      </c>
      <c r="E43" s="38">
        <v>15458610.66</v>
      </c>
      <c r="F43" s="39">
        <v>21629.34</v>
      </c>
      <c r="G43" s="11"/>
    </row>
    <row r="44" spans="1:7" ht="31.2">
      <c r="A44" s="35" t="s">
        <v>972</v>
      </c>
      <c r="B44" s="36" t="s">
        <v>221</v>
      </c>
      <c r="C44" s="37" t="s">
        <v>257</v>
      </c>
      <c r="D44" s="38" t="s">
        <v>26</v>
      </c>
      <c r="E44" s="38">
        <v>12105340</v>
      </c>
      <c r="F44" s="39" t="s">
        <v>26</v>
      </c>
      <c r="G44" s="11"/>
    </row>
    <row r="45" spans="1:7" ht="46.8">
      <c r="A45" s="35" t="s">
        <v>230</v>
      </c>
      <c r="B45" s="36" t="s">
        <v>221</v>
      </c>
      <c r="C45" s="37" t="s">
        <v>259</v>
      </c>
      <c r="D45" s="38" t="s">
        <v>26</v>
      </c>
      <c r="E45" s="38">
        <v>3353270.66</v>
      </c>
      <c r="F45" s="39" t="s">
        <v>26</v>
      </c>
      <c r="G45" s="11"/>
    </row>
    <row r="46" spans="1:7" ht="31.2">
      <c r="A46" s="35" t="s">
        <v>232</v>
      </c>
      <c r="B46" s="36" t="s">
        <v>221</v>
      </c>
      <c r="C46" s="37" t="s">
        <v>260</v>
      </c>
      <c r="D46" s="38">
        <v>86000</v>
      </c>
      <c r="E46" s="38">
        <v>82499.199999999997</v>
      </c>
      <c r="F46" s="39">
        <v>3500.8</v>
      </c>
      <c r="G46" s="11"/>
    </row>
    <row r="47" spans="1:7" ht="31.2">
      <c r="A47" s="35" t="s">
        <v>234</v>
      </c>
      <c r="B47" s="36" t="s">
        <v>221</v>
      </c>
      <c r="C47" s="37" t="s">
        <v>261</v>
      </c>
      <c r="D47" s="38">
        <v>86000</v>
      </c>
      <c r="E47" s="38">
        <v>82499.199999999997</v>
      </c>
      <c r="F47" s="39">
        <v>3500.8</v>
      </c>
      <c r="G47" s="11"/>
    </row>
    <row r="48" spans="1:7" ht="15.6">
      <c r="A48" s="35" t="s">
        <v>952</v>
      </c>
      <c r="B48" s="36" t="s">
        <v>221</v>
      </c>
      <c r="C48" s="37" t="s">
        <v>262</v>
      </c>
      <c r="D48" s="38" t="s">
        <v>26</v>
      </c>
      <c r="E48" s="38">
        <v>82499.199999999997</v>
      </c>
      <c r="F48" s="39" t="s">
        <v>26</v>
      </c>
      <c r="G48" s="11"/>
    </row>
    <row r="49" spans="1:7" ht="15.6">
      <c r="A49" s="35" t="s">
        <v>294</v>
      </c>
      <c r="B49" s="36" t="s">
        <v>221</v>
      </c>
      <c r="C49" s="37" t="s">
        <v>1247</v>
      </c>
      <c r="D49" s="38">
        <v>4000</v>
      </c>
      <c r="E49" s="38">
        <v>4000</v>
      </c>
      <c r="F49" s="39" t="s">
        <v>26</v>
      </c>
      <c r="G49" s="11"/>
    </row>
    <row r="50" spans="1:7" ht="31.2">
      <c r="A50" s="35" t="s">
        <v>295</v>
      </c>
      <c r="B50" s="36" t="s">
        <v>221</v>
      </c>
      <c r="C50" s="37" t="s">
        <v>1246</v>
      </c>
      <c r="D50" s="38">
        <v>4000</v>
      </c>
      <c r="E50" s="38">
        <v>4000</v>
      </c>
      <c r="F50" s="39" t="s">
        <v>26</v>
      </c>
      <c r="G50" s="11"/>
    </row>
    <row r="51" spans="1:7" ht="31.2">
      <c r="A51" s="35" t="s">
        <v>296</v>
      </c>
      <c r="B51" s="36" t="s">
        <v>221</v>
      </c>
      <c r="C51" s="37" t="s">
        <v>1245</v>
      </c>
      <c r="D51" s="38" t="s">
        <v>26</v>
      </c>
      <c r="E51" s="38">
        <v>4000</v>
      </c>
      <c r="F51" s="39" t="s">
        <v>26</v>
      </c>
      <c r="G51" s="11"/>
    </row>
    <row r="52" spans="1:7" ht="62.4">
      <c r="A52" s="35" t="s">
        <v>263</v>
      </c>
      <c r="B52" s="36" t="s">
        <v>221</v>
      </c>
      <c r="C52" s="37" t="s">
        <v>264</v>
      </c>
      <c r="D52" s="38">
        <v>21463</v>
      </c>
      <c r="E52" s="38">
        <v>4474</v>
      </c>
      <c r="F52" s="39">
        <v>16989</v>
      </c>
      <c r="G52" s="11"/>
    </row>
    <row r="53" spans="1:7" ht="31.2">
      <c r="A53" s="35" t="s">
        <v>232</v>
      </c>
      <c r="B53" s="36" t="s">
        <v>221</v>
      </c>
      <c r="C53" s="37" t="s">
        <v>265</v>
      </c>
      <c r="D53" s="38">
        <v>21463</v>
      </c>
      <c r="E53" s="38">
        <v>4474</v>
      </c>
      <c r="F53" s="39">
        <v>16989</v>
      </c>
      <c r="G53" s="11"/>
    </row>
    <row r="54" spans="1:7" ht="31.2">
      <c r="A54" s="35" t="s">
        <v>234</v>
      </c>
      <c r="B54" s="36" t="s">
        <v>221</v>
      </c>
      <c r="C54" s="37" t="s">
        <v>266</v>
      </c>
      <c r="D54" s="38">
        <v>21463</v>
      </c>
      <c r="E54" s="38">
        <v>4474</v>
      </c>
      <c r="F54" s="39">
        <v>16989</v>
      </c>
      <c r="G54" s="11"/>
    </row>
    <row r="55" spans="1:7" ht="15.6">
      <c r="A55" s="35" t="s">
        <v>952</v>
      </c>
      <c r="B55" s="36" t="s">
        <v>221</v>
      </c>
      <c r="C55" s="37" t="s">
        <v>267</v>
      </c>
      <c r="D55" s="38" t="s">
        <v>26</v>
      </c>
      <c r="E55" s="38">
        <v>4474</v>
      </c>
      <c r="F55" s="39" t="s">
        <v>26</v>
      </c>
      <c r="G55" s="11"/>
    </row>
    <row r="56" spans="1:7" ht="31.2">
      <c r="A56" s="35" t="s">
        <v>268</v>
      </c>
      <c r="B56" s="36" t="s">
        <v>221</v>
      </c>
      <c r="C56" s="37" t="s">
        <v>269</v>
      </c>
      <c r="D56" s="38">
        <v>763775.85</v>
      </c>
      <c r="E56" s="38">
        <v>760858.55</v>
      </c>
      <c r="F56" s="39">
        <v>2917.3</v>
      </c>
      <c r="G56" s="11"/>
    </row>
    <row r="57" spans="1:7" ht="78">
      <c r="A57" s="35" t="s">
        <v>225</v>
      </c>
      <c r="B57" s="36" t="s">
        <v>221</v>
      </c>
      <c r="C57" s="37" t="s">
        <v>270</v>
      </c>
      <c r="D57" s="38">
        <v>763775.85</v>
      </c>
      <c r="E57" s="38">
        <v>760858.55</v>
      </c>
      <c r="F57" s="39">
        <v>2917.3</v>
      </c>
      <c r="G57" s="11"/>
    </row>
    <row r="58" spans="1:7" ht="31.2">
      <c r="A58" s="35" t="s">
        <v>227</v>
      </c>
      <c r="B58" s="36" t="s">
        <v>221</v>
      </c>
      <c r="C58" s="37" t="s">
        <v>271</v>
      </c>
      <c r="D58" s="38">
        <v>763775.85</v>
      </c>
      <c r="E58" s="38">
        <v>760858.55</v>
      </c>
      <c r="F58" s="39">
        <v>2917.3</v>
      </c>
      <c r="G58" s="11"/>
    </row>
    <row r="59" spans="1:7" ht="31.2">
      <c r="A59" s="35" t="s">
        <v>972</v>
      </c>
      <c r="B59" s="36" t="s">
        <v>221</v>
      </c>
      <c r="C59" s="37" t="s">
        <v>272</v>
      </c>
      <c r="D59" s="38" t="s">
        <v>26</v>
      </c>
      <c r="E59" s="38">
        <v>591735.31000000006</v>
      </c>
      <c r="F59" s="39" t="s">
        <v>26</v>
      </c>
      <c r="G59" s="11"/>
    </row>
    <row r="60" spans="1:7" ht="46.8">
      <c r="A60" s="35" t="s">
        <v>258</v>
      </c>
      <c r="B60" s="36" t="s">
        <v>221</v>
      </c>
      <c r="C60" s="37" t="s">
        <v>1244</v>
      </c>
      <c r="D60" s="38" t="s">
        <v>26</v>
      </c>
      <c r="E60" s="38">
        <v>4380</v>
      </c>
      <c r="F60" s="39" t="s">
        <v>26</v>
      </c>
      <c r="G60" s="11"/>
    </row>
    <row r="61" spans="1:7" ht="46.8">
      <c r="A61" s="35" t="s">
        <v>230</v>
      </c>
      <c r="B61" s="36" t="s">
        <v>221</v>
      </c>
      <c r="C61" s="37" t="s">
        <v>273</v>
      </c>
      <c r="D61" s="38" t="s">
        <v>26</v>
      </c>
      <c r="E61" s="38">
        <v>164743.24</v>
      </c>
      <c r="F61" s="39" t="s">
        <v>26</v>
      </c>
      <c r="G61" s="11"/>
    </row>
    <row r="62" spans="1:7" ht="31.2">
      <c r="A62" s="35" t="s">
        <v>274</v>
      </c>
      <c r="B62" s="36" t="s">
        <v>221</v>
      </c>
      <c r="C62" s="37" t="s">
        <v>275</v>
      </c>
      <c r="D62" s="38">
        <v>17218110.16</v>
      </c>
      <c r="E62" s="38" t="s">
        <v>26</v>
      </c>
      <c r="F62" s="39">
        <v>17218110.16</v>
      </c>
      <c r="G62" s="11"/>
    </row>
    <row r="63" spans="1:7" ht="15.6">
      <c r="A63" s="35" t="s">
        <v>237</v>
      </c>
      <c r="B63" s="36" t="s">
        <v>221</v>
      </c>
      <c r="C63" s="37" t="s">
        <v>276</v>
      </c>
      <c r="D63" s="38">
        <v>17218110.16</v>
      </c>
      <c r="E63" s="38" t="s">
        <v>26</v>
      </c>
      <c r="F63" s="39">
        <v>17218110.16</v>
      </c>
      <c r="G63" s="11"/>
    </row>
    <row r="64" spans="1:7" ht="15.6">
      <c r="A64" s="35" t="s">
        <v>277</v>
      </c>
      <c r="B64" s="36" t="s">
        <v>221</v>
      </c>
      <c r="C64" s="37" t="s">
        <v>278</v>
      </c>
      <c r="D64" s="38">
        <v>17218110.16</v>
      </c>
      <c r="E64" s="38" t="s">
        <v>26</v>
      </c>
      <c r="F64" s="39">
        <v>17218110.16</v>
      </c>
      <c r="G64" s="11"/>
    </row>
    <row r="65" spans="1:7" ht="15.6">
      <c r="A65" s="35" t="s">
        <v>1243</v>
      </c>
      <c r="B65" s="36" t="s">
        <v>221</v>
      </c>
      <c r="C65" s="37" t="s">
        <v>1242</v>
      </c>
      <c r="D65" s="38">
        <v>127300</v>
      </c>
      <c r="E65" s="38">
        <v>127300</v>
      </c>
      <c r="F65" s="39" t="s">
        <v>26</v>
      </c>
      <c r="G65" s="11"/>
    </row>
    <row r="66" spans="1:7" ht="31.2">
      <c r="A66" s="35" t="s">
        <v>232</v>
      </c>
      <c r="B66" s="36" t="s">
        <v>221</v>
      </c>
      <c r="C66" s="37" t="s">
        <v>1241</v>
      </c>
      <c r="D66" s="38">
        <v>127300</v>
      </c>
      <c r="E66" s="38">
        <v>127300</v>
      </c>
      <c r="F66" s="39" t="s">
        <v>26</v>
      </c>
      <c r="G66" s="11"/>
    </row>
    <row r="67" spans="1:7" ht="31.2">
      <c r="A67" s="35" t="s">
        <v>234</v>
      </c>
      <c r="B67" s="36" t="s">
        <v>221</v>
      </c>
      <c r="C67" s="37" t="s">
        <v>1240</v>
      </c>
      <c r="D67" s="38">
        <v>127300</v>
      </c>
      <c r="E67" s="38">
        <v>127300</v>
      </c>
      <c r="F67" s="39" t="s">
        <v>26</v>
      </c>
      <c r="G67" s="11"/>
    </row>
    <row r="68" spans="1:7" ht="15.6">
      <c r="A68" s="35" t="s">
        <v>952</v>
      </c>
      <c r="B68" s="36" t="s">
        <v>221</v>
      </c>
      <c r="C68" s="37" t="s">
        <v>1239</v>
      </c>
      <c r="D68" s="38" t="s">
        <v>26</v>
      </c>
      <c r="E68" s="38">
        <v>127300</v>
      </c>
      <c r="F68" s="39" t="s">
        <v>26</v>
      </c>
      <c r="G68" s="11"/>
    </row>
    <row r="69" spans="1:7" ht="31.2">
      <c r="A69" s="35" t="s">
        <v>283</v>
      </c>
      <c r="B69" s="36" t="s">
        <v>221</v>
      </c>
      <c r="C69" s="37" t="s">
        <v>284</v>
      </c>
      <c r="D69" s="38">
        <v>16528379.74</v>
      </c>
      <c r="E69" s="38">
        <v>15534176.619999999</v>
      </c>
      <c r="F69" s="39">
        <v>994203.12</v>
      </c>
      <c r="G69" s="11"/>
    </row>
    <row r="70" spans="1:7" ht="78">
      <c r="A70" s="35" t="s">
        <v>225</v>
      </c>
      <c r="B70" s="36" t="s">
        <v>221</v>
      </c>
      <c r="C70" s="37" t="s">
        <v>285</v>
      </c>
      <c r="D70" s="38">
        <v>7471287</v>
      </c>
      <c r="E70" s="38">
        <v>7422010.1699999999</v>
      </c>
      <c r="F70" s="39">
        <v>49276.83</v>
      </c>
      <c r="G70" s="11"/>
    </row>
    <row r="71" spans="1:7" ht="15.6">
      <c r="A71" s="35" t="s">
        <v>286</v>
      </c>
      <c r="B71" s="36" t="s">
        <v>221</v>
      </c>
      <c r="C71" s="37" t="s">
        <v>287</v>
      </c>
      <c r="D71" s="38">
        <v>7471287</v>
      </c>
      <c r="E71" s="38">
        <v>7422010.1699999999</v>
      </c>
      <c r="F71" s="39">
        <v>49276.83</v>
      </c>
      <c r="G71" s="11"/>
    </row>
    <row r="72" spans="1:7" ht="15.6">
      <c r="A72" s="35" t="s">
        <v>1006</v>
      </c>
      <c r="B72" s="36" t="s">
        <v>221</v>
      </c>
      <c r="C72" s="37" t="s">
        <v>288</v>
      </c>
      <c r="D72" s="38" t="s">
        <v>26</v>
      </c>
      <c r="E72" s="38">
        <v>5719611.6399999997</v>
      </c>
      <c r="F72" s="39" t="s">
        <v>26</v>
      </c>
      <c r="G72" s="11"/>
    </row>
    <row r="73" spans="1:7" ht="46.8">
      <c r="A73" s="35" t="s">
        <v>289</v>
      </c>
      <c r="B73" s="36" t="s">
        <v>221</v>
      </c>
      <c r="C73" s="37" t="s">
        <v>290</v>
      </c>
      <c r="D73" s="38" t="s">
        <v>26</v>
      </c>
      <c r="E73" s="38">
        <v>1702398.53</v>
      </c>
      <c r="F73" s="39" t="s">
        <v>26</v>
      </c>
      <c r="G73" s="11"/>
    </row>
    <row r="74" spans="1:7" ht="31.2">
      <c r="A74" s="35" t="s">
        <v>232</v>
      </c>
      <c r="B74" s="36" t="s">
        <v>221</v>
      </c>
      <c r="C74" s="37" t="s">
        <v>291</v>
      </c>
      <c r="D74" s="38">
        <v>8407922.7400000002</v>
      </c>
      <c r="E74" s="38">
        <v>7467105.4500000002</v>
      </c>
      <c r="F74" s="39">
        <v>940817.29</v>
      </c>
      <c r="G74" s="11"/>
    </row>
    <row r="75" spans="1:7" ht="31.2">
      <c r="A75" s="35" t="s">
        <v>234</v>
      </c>
      <c r="B75" s="36" t="s">
        <v>221</v>
      </c>
      <c r="C75" s="37" t="s">
        <v>292</v>
      </c>
      <c r="D75" s="38">
        <v>8407922.7400000002</v>
      </c>
      <c r="E75" s="38">
        <v>7467105.4500000002</v>
      </c>
      <c r="F75" s="39">
        <v>940817.29</v>
      </c>
      <c r="G75" s="11"/>
    </row>
    <row r="76" spans="1:7" ht="15.6">
      <c r="A76" s="35" t="s">
        <v>952</v>
      </c>
      <c r="B76" s="36" t="s">
        <v>221</v>
      </c>
      <c r="C76" s="37" t="s">
        <v>293</v>
      </c>
      <c r="D76" s="38" t="s">
        <v>26</v>
      </c>
      <c r="E76" s="38">
        <v>7467105.4500000002</v>
      </c>
      <c r="F76" s="39" t="s">
        <v>26</v>
      </c>
      <c r="G76" s="11"/>
    </row>
    <row r="77" spans="1:7" ht="15.6">
      <c r="A77" s="35" t="s">
        <v>237</v>
      </c>
      <c r="B77" s="36" t="s">
        <v>221</v>
      </c>
      <c r="C77" s="37" t="s">
        <v>297</v>
      </c>
      <c r="D77" s="38">
        <v>649170</v>
      </c>
      <c r="E77" s="38">
        <v>645061</v>
      </c>
      <c r="F77" s="39">
        <v>4109</v>
      </c>
      <c r="G77" s="11"/>
    </row>
    <row r="78" spans="1:7" ht="15.6">
      <c r="A78" s="35" t="s">
        <v>239</v>
      </c>
      <c r="B78" s="36" t="s">
        <v>221</v>
      </c>
      <c r="C78" s="37" t="s">
        <v>298</v>
      </c>
      <c r="D78" s="38">
        <v>649170</v>
      </c>
      <c r="E78" s="38">
        <v>645061</v>
      </c>
      <c r="F78" s="39">
        <v>4109</v>
      </c>
      <c r="G78" s="11"/>
    </row>
    <row r="79" spans="1:7" ht="31.2">
      <c r="A79" s="35" t="s">
        <v>241</v>
      </c>
      <c r="B79" s="36" t="s">
        <v>221</v>
      </c>
      <c r="C79" s="37" t="s">
        <v>299</v>
      </c>
      <c r="D79" s="38" t="s">
        <v>26</v>
      </c>
      <c r="E79" s="38">
        <v>500380</v>
      </c>
      <c r="F79" s="39" t="s">
        <v>26</v>
      </c>
      <c r="G79" s="11"/>
    </row>
    <row r="80" spans="1:7" ht="15.6">
      <c r="A80" s="35" t="s">
        <v>964</v>
      </c>
      <c r="B80" s="36" t="s">
        <v>221</v>
      </c>
      <c r="C80" s="37" t="s">
        <v>300</v>
      </c>
      <c r="D80" s="38" t="s">
        <v>26</v>
      </c>
      <c r="E80" s="38">
        <v>12069</v>
      </c>
      <c r="F80" s="39" t="s">
        <v>26</v>
      </c>
      <c r="G80" s="11"/>
    </row>
    <row r="81" spans="1:7" ht="15.6">
      <c r="A81" s="35" t="s">
        <v>301</v>
      </c>
      <c r="B81" s="36" t="s">
        <v>221</v>
      </c>
      <c r="C81" s="37" t="s">
        <v>302</v>
      </c>
      <c r="D81" s="38" t="s">
        <v>26</v>
      </c>
      <c r="E81" s="38">
        <v>132612</v>
      </c>
      <c r="F81" s="39" t="s">
        <v>26</v>
      </c>
      <c r="G81" s="11"/>
    </row>
    <row r="82" spans="1:7" ht="31.2">
      <c r="A82" s="35" t="s">
        <v>1238</v>
      </c>
      <c r="B82" s="36" t="s">
        <v>221</v>
      </c>
      <c r="C82" s="37" t="s">
        <v>1237</v>
      </c>
      <c r="D82" s="38">
        <v>1500000</v>
      </c>
      <c r="E82" s="38">
        <v>1431000</v>
      </c>
      <c r="F82" s="39">
        <v>69000</v>
      </c>
      <c r="G82" s="11"/>
    </row>
    <row r="83" spans="1:7" ht="31.2">
      <c r="A83" s="35" t="s">
        <v>232</v>
      </c>
      <c r="B83" s="36" t="s">
        <v>221</v>
      </c>
      <c r="C83" s="37" t="s">
        <v>1236</v>
      </c>
      <c r="D83" s="38">
        <v>1500000</v>
      </c>
      <c r="E83" s="38">
        <v>1431000</v>
      </c>
      <c r="F83" s="39">
        <v>69000</v>
      </c>
      <c r="G83" s="11"/>
    </row>
    <row r="84" spans="1:7" ht="31.2">
      <c r="A84" s="35" t="s">
        <v>234</v>
      </c>
      <c r="B84" s="36" t="s">
        <v>221</v>
      </c>
      <c r="C84" s="37" t="s">
        <v>1235</v>
      </c>
      <c r="D84" s="38">
        <v>1500000</v>
      </c>
      <c r="E84" s="38">
        <v>1431000</v>
      </c>
      <c r="F84" s="39">
        <v>69000</v>
      </c>
      <c r="G84" s="11"/>
    </row>
    <row r="85" spans="1:7" ht="15.6">
      <c r="A85" s="35" t="s">
        <v>952</v>
      </c>
      <c r="B85" s="36" t="s">
        <v>221</v>
      </c>
      <c r="C85" s="37" t="s">
        <v>1234</v>
      </c>
      <c r="D85" s="38" t="s">
        <v>26</v>
      </c>
      <c r="E85" s="38">
        <v>1431000</v>
      </c>
      <c r="F85" s="39" t="s">
        <v>26</v>
      </c>
      <c r="G85" s="11"/>
    </row>
    <row r="86" spans="1:7" ht="31.2">
      <c r="A86" s="35" t="s">
        <v>1233</v>
      </c>
      <c r="B86" s="36" t="s">
        <v>221</v>
      </c>
      <c r="C86" s="37" t="s">
        <v>1232</v>
      </c>
      <c r="D86" s="38">
        <v>188250</v>
      </c>
      <c r="E86" s="38">
        <v>188250</v>
      </c>
      <c r="F86" s="39" t="s">
        <v>26</v>
      </c>
      <c r="G86" s="11"/>
    </row>
    <row r="87" spans="1:7" ht="31.2">
      <c r="A87" s="35" t="s">
        <v>232</v>
      </c>
      <c r="B87" s="36" t="s">
        <v>221</v>
      </c>
      <c r="C87" s="37" t="s">
        <v>1231</v>
      </c>
      <c r="D87" s="38">
        <v>188250</v>
      </c>
      <c r="E87" s="38">
        <v>188250</v>
      </c>
      <c r="F87" s="39" t="s">
        <v>26</v>
      </c>
      <c r="G87" s="11"/>
    </row>
    <row r="88" spans="1:7" ht="31.2">
      <c r="A88" s="35" t="s">
        <v>234</v>
      </c>
      <c r="B88" s="36" t="s">
        <v>221</v>
      </c>
      <c r="C88" s="37" t="s">
        <v>1230</v>
      </c>
      <c r="D88" s="38">
        <v>188250</v>
      </c>
      <c r="E88" s="38">
        <v>188250</v>
      </c>
      <c r="F88" s="39" t="s">
        <v>26</v>
      </c>
      <c r="G88" s="11"/>
    </row>
    <row r="89" spans="1:7" ht="15.6">
      <c r="A89" s="35" t="s">
        <v>952</v>
      </c>
      <c r="B89" s="36" t="s">
        <v>221</v>
      </c>
      <c r="C89" s="37" t="s">
        <v>1229</v>
      </c>
      <c r="D89" s="38" t="s">
        <v>26</v>
      </c>
      <c r="E89" s="38">
        <v>188250</v>
      </c>
      <c r="F89" s="39" t="s">
        <v>26</v>
      </c>
      <c r="G89" s="11"/>
    </row>
    <row r="90" spans="1:7" ht="46.8">
      <c r="A90" s="35" t="s">
        <v>242</v>
      </c>
      <c r="B90" s="36" t="s">
        <v>221</v>
      </c>
      <c r="C90" s="37" t="s">
        <v>1228</v>
      </c>
      <c r="D90" s="38">
        <v>1210886</v>
      </c>
      <c r="E90" s="38">
        <v>1209099.6399999999</v>
      </c>
      <c r="F90" s="39">
        <v>1786.36</v>
      </c>
      <c r="G90" s="11"/>
    </row>
    <row r="91" spans="1:7" ht="31.2">
      <c r="A91" s="35" t="s">
        <v>232</v>
      </c>
      <c r="B91" s="36" t="s">
        <v>221</v>
      </c>
      <c r="C91" s="37" t="s">
        <v>1227</v>
      </c>
      <c r="D91" s="38">
        <v>1210886</v>
      </c>
      <c r="E91" s="38">
        <v>1209099.6399999999</v>
      </c>
      <c r="F91" s="39">
        <v>1786.36</v>
      </c>
      <c r="G91" s="11"/>
    </row>
    <row r="92" spans="1:7" ht="31.2">
      <c r="A92" s="35" t="s">
        <v>234</v>
      </c>
      <c r="B92" s="36" t="s">
        <v>221</v>
      </c>
      <c r="C92" s="37" t="s">
        <v>1226</v>
      </c>
      <c r="D92" s="38">
        <v>1210886</v>
      </c>
      <c r="E92" s="38">
        <v>1209099.6399999999</v>
      </c>
      <c r="F92" s="39">
        <v>1786.36</v>
      </c>
      <c r="G92" s="11"/>
    </row>
    <row r="93" spans="1:7" ht="15.6">
      <c r="A93" s="35" t="s">
        <v>952</v>
      </c>
      <c r="B93" s="36" t="s">
        <v>221</v>
      </c>
      <c r="C93" s="37" t="s">
        <v>1225</v>
      </c>
      <c r="D93" s="38" t="s">
        <v>26</v>
      </c>
      <c r="E93" s="38">
        <v>1209099.6399999999</v>
      </c>
      <c r="F93" s="39" t="s">
        <v>26</v>
      </c>
      <c r="G93" s="11"/>
    </row>
    <row r="94" spans="1:7" ht="31.2">
      <c r="A94" s="35" t="s">
        <v>1040</v>
      </c>
      <c r="B94" s="36" t="s">
        <v>221</v>
      </c>
      <c r="C94" s="37" t="s">
        <v>1224</v>
      </c>
      <c r="D94" s="38">
        <v>40570</v>
      </c>
      <c r="E94" s="38">
        <v>40570</v>
      </c>
      <c r="F94" s="39" t="s">
        <v>26</v>
      </c>
      <c r="G94" s="11"/>
    </row>
    <row r="95" spans="1:7" ht="31.2">
      <c r="A95" s="35" t="s">
        <v>232</v>
      </c>
      <c r="B95" s="36" t="s">
        <v>221</v>
      </c>
      <c r="C95" s="37" t="s">
        <v>1223</v>
      </c>
      <c r="D95" s="38">
        <v>40570</v>
      </c>
      <c r="E95" s="38">
        <v>40570</v>
      </c>
      <c r="F95" s="39" t="s">
        <v>26</v>
      </c>
      <c r="G95" s="11"/>
    </row>
    <row r="96" spans="1:7" ht="31.2">
      <c r="A96" s="35" t="s">
        <v>234</v>
      </c>
      <c r="B96" s="36" t="s">
        <v>221</v>
      </c>
      <c r="C96" s="37" t="s">
        <v>1222</v>
      </c>
      <c r="D96" s="38">
        <v>40570</v>
      </c>
      <c r="E96" s="38">
        <v>40570</v>
      </c>
      <c r="F96" s="39" t="s">
        <v>26</v>
      </c>
      <c r="G96" s="11"/>
    </row>
    <row r="97" spans="1:7" ht="15.6">
      <c r="A97" s="35" t="s">
        <v>952</v>
      </c>
      <c r="B97" s="36" t="s">
        <v>221</v>
      </c>
      <c r="C97" s="37" t="s">
        <v>1221</v>
      </c>
      <c r="D97" s="38" t="s">
        <v>26</v>
      </c>
      <c r="E97" s="38">
        <v>40570</v>
      </c>
      <c r="F97" s="39" t="s">
        <v>26</v>
      </c>
      <c r="G97" s="11"/>
    </row>
    <row r="98" spans="1:7" ht="46.8">
      <c r="A98" s="35" t="s">
        <v>279</v>
      </c>
      <c r="B98" s="36" t="s">
        <v>221</v>
      </c>
      <c r="C98" s="37" t="s">
        <v>1220</v>
      </c>
      <c r="D98" s="38">
        <v>11256953.49</v>
      </c>
      <c r="E98" s="38">
        <v>11116250.58</v>
      </c>
      <c r="F98" s="39">
        <v>140702.91</v>
      </c>
      <c r="G98" s="11"/>
    </row>
    <row r="99" spans="1:7" ht="31.2">
      <c r="A99" s="35" t="s">
        <v>232</v>
      </c>
      <c r="B99" s="36" t="s">
        <v>221</v>
      </c>
      <c r="C99" s="37" t="s">
        <v>1219</v>
      </c>
      <c r="D99" s="38">
        <v>11049173.49</v>
      </c>
      <c r="E99" s="38">
        <v>10939226.4</v>
      </c>
      <c r="F99" s="39">
        <v>109947.09</v>
      </c>
      <c r="G99" s="11"/>
    </row>
    <row r="100" spans="1:7" ht="31.2">
      <c r="A100" s="35" t="s">
        <v>234</v>
      </c>
      <c r="B100" s="36" t="s">
        <v>221</v>
      </c>
      <c r="C100" s="37" t="s">
        <v>1218</v>
      </c>
      <c r="D100" s="38">
        <v>11049173.49</v>
      </c>
      <c r="E100" s="38">
        <v>10939226.4</v>
      </c>
      <c r="F100" s="39">
        <v>109947.09</v>
      </c>
      <c r="G100" s="11"/>
    </row>
    <row r="101" spans="1:7" ht="15.6">
      <c r="A101" s="35" t="s">
        <v>952</v>
      </c>
      <c r="B101" s="36" t="s">
        <v>221</v>
      </c>
      <c r="C101" s="37" t="s">
        <v>1217</v>
      </c>
      <c r="D101" s="38" t="s">
        <v>26</v>
      </c>
      <c r="E101" s="38">
        <v>10939226.4</v>
      </c>
      <c r="F101" s="39" t="s">
        <v>26</v>
      </c>
      <c r="G101" s="11"/>
    </row>
    <row r="102" spans="1:7" ht="15.6">
      <c r="A102" s="35" t="s">
        <v>237</v>
      </c>
      <c r="B102" s="36" t="s">
        <v>221</v>
      </c>
      <c r="C102" s="37" t="s">
        <v>1216</v>
      </c>
      <c r="D102" s="38">
        <v>207780</v>
      </c>
      <c r="E102" s="38">
        <v>177024.18</v>
      </c>
      <c r="F102" s="39">
        <v>30755.82</v>
      </c>
      <c r="G102" s="11"/>
    </row>
    <row r="103" spans="1:7" ht="15.6">
      <c r="A103" s="35" t="s">
        <v>239</v>
      </c>
      <c r="B103" s="36" t="s">
        <v>221</v>
      </c>
      <c r="C103" s="37" t="s">
        <v>1215</v>
      </c>
      <c r="D103" s="38">
        <v>207780</v>
      </c>
      <c r="E103" s="38">
        <v>177024.18</v>
      </c>
      <c r="F103" s="39">
        <v>30755.82</v>
      </c>
      <c r="G103" s="11"/>
    </row>
    <row r="104" spans="1:7" ht="15.6">
      <c r="A104" s="35" t="s">
        <v>964</v>
      </c>
      <c r="B104" s="36" t="s">
        <v>221</v>
      </c>
      <c r="C104" s="37" t="s">
        <v>1214</v>
      </c>
      <c r="D104" s="38" t="s">
        <v>26</v>
      </c>
      <c r="E104" s="38">
        <v>87903</v>
      </c>
      <c r="F104" s="39" t="s">
        <v>26</v>
      </c>
      <c r="G104" s="11"/>
    </row>
    <row r="105" spans="1:7" ht="15.6">
      <c r="A105" s="35" t="s">
        <v>301</v>
      </c>
      <c r="B105" s="36" t="s">
        <v>221</v>
      </c>
      <c r="C105" s="37" t="s">
        <v>1213</v>
      </c>
      <c r="D105" s="38" t="s">
        <v>26</v>
      </c>
      <c r="E105" s="38">
        <v>89121.18</v>
      </c>
      <c r="F105" s="39" t="s">
        <v>26</v>
      </c>
      <c r="G105" s="11"/>
    </row>
    <row r="106" spans="1:7" ht="31.2">
      <c r="A106" s="35" t="s">
        <v>274</v>
      </c>
      <c r="B106" s="36" t="s">
        <v>221</v>
      </c>
      <c r="C106" s="37" t="s">
        <v>1212</v>
      </c>
      <c r="D106" s="38">
        <v>10841.2</v>
      </c>
      <c r="E106" s="38">
        <v>10841.2</v>
      </c>
      <c r="F106" s="39" t="s">
        <v>26</v>
      </c>
      <c r="G106" s="11"/>
    </row>
    <row r="107" spans="1:7" ht="31.2">
      <c r="A107" s="35" t="s">
        <v>232</v>
      </c>
      <c r="B107" s="36" t="s">
        <v>221</v>
      </c>
      <c r="C107" s="37" t="s">
        <v>1211</v>
      </c>
      <c r="D107" s="38">
        <v>10841.2</v>
      </c>
      <c r="E107" s="38">
        <v>10841.2</v>
      </c>
      <c r="F107" s="39" t="s">
        <v>26</v>
      </c>
      <c r="G107" s="11"/>
    </row>
    <row r="108" spans="1:7" ht="31.2">
      <c r="A108" s="35" t="s">
        <v>234</v>
      </c>
      <c r="B108" s="36" t="s">
        <v>221</v>
      </c>
      <c r="C108" s="37" t="s">
        <v>1210</v>
      </c>
      <c r="D108" s="38">
        <v>10841.2</v>
      </c>
      <c r="E108" s="38">
        <v>10841.2</v>
      </c>
      <c r="F108" s="39" t="s">
        <v>26</v>
      </c>
      <c r="G108" s="11"/>
    </row>
    <row r="109" spans="1:7" ht="15.6">
      <c r="A109" s="35" t="s">
        <v>952</v>
      </c>
      <c r="B109" s="36" t="s">
        <v>221</v>
      </c>
      <c r="C109" s="37" t="s">
        <v>1209</v>
      </c>
      <c r="D109" s="38" t="s">
        <v>26</v>
      </c>
      <c r="E109" s="38">
        <v>10841.2</v>
      </c>
      <c r="F109" s="39" t="s">
        <v>26</v>
      </c>
      <c r="G109" s="11"/>
    </row>
    <row r="110" spans="1:7" ht="46.8">
      <c r="A110" s="35" t="s">
        <v>223</v>
      </c>
      <c r="B110" s="36" t="s">
        <v>221</v>
      </c>
      <c r="C110" s="37" t="s">
        <v>306</v>
      </c>
      <c r="D110" s="38">
        <v>21748018.359999999</v>
      </c>
      <c r="E110" s="38">
        <v>21488674.129999999</v>
      </c>
      <c r="F110" s="39">
        <v>259344.23</v>
      </c>
      <c r="G110" s="11"/>
    </row>
    <row r="111" spans="1:7" ht="78">
      <c r="A111" s="35" t="s">
        <v>225</v>
      </c>
      <c r="B111" s="36" t="s">
        <v>221</v>
      </c>
      <c r="C111" s="37" t="s">
        <v>307</v>
      </c>
      <c r="D111" s="38">
        <v>21720018.359999999</v>
      </c>
      <c r="E111" s="38">
        <v>21460904.129999999</v>
      </c>
      <c r="F111" s="39">
        <v>259114.23</v>
      </c>
      <c r="G111" s="11"/>
    </row>
    <row r="112" spans="1:7" ht="31.2">
      <c r="A112" s="35" t="s">
        <v>227</v>
      </c>
      <c r="B112" s="36" t="s">
        <v>221</v>
      </c>
      <c r="C112" s="37" t="s">
        <v>308</v>
      </c>
      <c r="D112" s="38">
        <v>21720018.359999999</v>
      </c>
      <c r="E112" s="38">
        <v>21460904.129999999</v>
      </c>
      <c r="F112" s="39">
        <v>259114.23</v>
      </c>
      <c r="G112" s="11"/>
    </row>
    <row r="113" spans="1:7" ht="31.2">
      <c r="A113" s="35" t="s">
        <v>972</v>
      </c>
      <c r="B113" s="36" t="s">
        <v>221</v>
      </c>
      <c r="C113" s="37" t="s">
        <v>309</v>
      </c>
      <c r="D113" s="38" t="s">
        <v>26</v>
      </c>
      <c r="E113" s="38">
        <v>16906357.309999999</v>
      </c>
      <c r="F113" s="39" t="s">
        <v>26</v>
      </c>
      <c r="G113" s="11"/>
    </row>
    <row r="114" spans="1:7" ht="46.8">
      <c r="A114" s="35" t="s">
        <v>258</v>
      </c>
      <c r="B114" s="36" t="s">
        <v>221</v>
      </c>
      <c r="C114" s="37" t="s">
        <v>310</v>
      </c>
      <c r="D114" s="38" t="s">
        <v>26</v>
      </c>
      <c r="E114" s="38">
        <v>9686.94</v>
      </c>
      <c r="F114" s="39" t="s">
        <v>26</v>
      </c>
      <c r="G114" s="11"/>
    </row>
    <row r="115" spans="1:7" ht="46.8">
      <c r="A115" s="35" t="s">
        <v>230</v>
      </c>
      <c r="B115" s="36" t="s">
        <v>221</v>
      </c>
      <c r="C115" s="37" t="s">
        <v>311</v>
      </c>
      <c r="D115" s="38" t="s">
        <v>26</v>
      </c>
      <c r="E115" s="38">
        <v>4544859.88</v>
      </c>
      <c r="F115" s="39" t="s">
        <v>26</v>
      </c>
      <c r="G115" s="11"/>
    </row>
    <row r="116" spans="1:7" ht="31.2">
      <c r="A116" s="35" t="s">
        <v>232</v>
      </c>
      <c r="B116" s="36" t="s">
        <v>221</v>
      </c>
      <c r="C116" s="37" t="s">
        <v>312</v>
      </c>
      <c r="D116" s="38">
        <v>20000</v>
      </c>
      <c r="E116" s="38">
        <v>19770</v>
      </c>
      <c r="F116" s="39">
        <v>230</v>
      </c>
      <c r="G116" s="11"/>
    </row>
    <row r="117" spans="1:7" ht="31.2">
      <c r="A117" s="35" t="s">
        <v>234</v>
      </c>
      <c r="B117" s="36" t="s">
        <v>221</v>
      </c>
      <c r="C117" s="37" t="s">
        <v>313</v>
      </c>
      <c r="D117" s="38">
        <v>20000</v>
      </c>
      <c r="E117" s="38">
        <v>19770</v>
      </c>
      <c r="F117" s="39">
        <v>230</v>
      </c>
      <c r="G117" s="11"/>
    </row>
    <row r="118" spans="1:7" ht="15.6">
      <c r="A118" s="35" t="s">
        <v>952</v>
      </c>
      <c r="B118" s="36" t="s">
        <v>221</v>
      </c>
      <c r="C118" s="37" t="s">
        <v>314</v>
      </c>
      <c r="D118" s="38" t="s">
        <v>26</v>
      </c>
      <c r="E118" s="38">
        <v>19770</v>
      </c>
      <c r="F118" s="39" t="s">
        <v>26</v>
      </c>
      <c r="G118" s="11"/>
    </row>
    <row r="119" spans="1:7" ht="15.6">
      <c r="A119" s="35" t="s">
        <v>294</v>
      </c>
      <c r="B119" s="36" t="s">
        <v>221</v>
      </c>
      <c r="C119" s="37" t="s">
        <v>315</v>
      </c>
      <c r="D119" s="38">
        <v>8000</v>
      </c>
      <c r="E119" s="38">
        <v>8000</v>
      </c>
      <c r="F119" s="39" t="s">
        <v>26</v>
      </c>
      <c r="G119" s="11"/>
    </row>
    <row r="120" spans="1:7" ht="31.2">
      <c r="A120" s="35" t="s">
        <v>295</v>
      </c>
      <c r="B120" s="36" t="s">
        <v>221</v>
      </c>
      <c r="C120" s="37" t="s">
        <v>316</v>
      </c>
      <c r="D120" s="38">
        <v>8000</v>
      </c>
      <c r="E120" s="38">
        <v>8000</v>
      </c>
      <c r="F120" s="39" t="s">
        <v>26</v>
      </c>
      <c r="G120" s="11"/>
    </row>
    <row r="121" spans="1:7" ht="31.2">
      <c r="A121" s="35" t="s">
        <v>296</v>
      </c>
      <c r="B121" s="36" t="s">
        <v>221</v>
      </c>
      <c r="C121" s="37" t="s">
        <v>317</v>
      </c>
      <c r="D121" s="38" t="s">
        <v>26</v>
      </c>
      <c r="E121" s="38">
        <v>8000</v>
      </c>
      <c r="F121" s="39" t="s">
        <v>26</v>
      </c>
      <c r="G121" s="11"/>
    </row>
    <row r="122" spans="1:7" ht="31.2">
      <c r="A122" s="35" t="s">
        <v>318</v>
      </c>
      <c r="B122" s="36" t="s">
        <v>221</v>
      </c>
      <c r="C122" s="37" t="s">
        <v>319</v>
      </c>
      <c r="D122" s="38">
        <v>178000</v>
      </c>
      <c r="E122" s="38">
        <v>173761.7</v>
      </c>
      <c r="F122" s="39">
        <v>4238.3</v>
      </c>
      <c r="G122" s="11"/>
    </row>
    <row r="123" spans="1:7" ht="31.2">
      <c r="A123" s="35" t="s">
        <v>232</v>
      </c>
      <c r="B123" s="36" t="s">
        <v>221</v>
      </c>
      <c r="C123" s="37" t="s">
        <v>320</v>
      </c>
      <c r="D123" s="38">
        <v>178000</v>
      </c>
      <c r="E123" s="38">
        <v>173761.7</v>
      </c>
      <c r="F123" s="39">
        <v>4238.3</v>
      </c>
      <c r="G123" s="11"/>
    </row>
    <row r="124" spans="1:7" ht="31.2">
      <c r="A124" s="35" t="s">
        <v>234</v>
      </c>
      <c r="B124" s="36" t="s">
        <v>221</v>
      </c>
      <c r="C124" s="37" t="s">
        <v>321</v>
      </c>
      <c r="D124" s="38">
        <v>178000</v>
      </c>
      <c r="E124" s="38">
        <v>173761.7</v>
      </c>
      <c r="F124" s="39">
        <v>4238.3</v>
      </c>
      <c r="G124" s="11"/>
    </row>
    <row r="125" spans="1:7" ht="15.6">
      <c r="A125" s="35" t="s">
        <v>952</v>
      </c>
      <c r="B125" s="36" t="s">
        <v>221</v>
      </c>
      <c r="C125" s="37" t="s">
        <v>322</v>
      </c>
      <c r="D125" s="38" t="s">
        <v>26</v>
      </c>
      <c r="E125" s="38">
        <v>173761.7</v>
      </c>
      <c r="F125" s="39" t="s">
        <v>26</v>
      </c>
      <c r="G125" s="11"/>
    </row>
    <row r="126" spans="1:7" ht="31.2">
      <c r="A126" s="35" t="s">
        <v>323</v>
      </c>
      <c r="B126" s="36" t="s">
        <v>221</v>
      </c>
      <c r="C126" s="37" t="s">
        <v>324</v>
      </c>
      <c r="D126" s="38">
        <v>8545287.3200000003</v>
      </c>
      <c r="E126" s="38">
        <v>8545287.3200000003</v>
      </c>
      <c r="F126" s="39" t="s">
        <v>26</v>
      </c>
      <c r="G126" s="11"/>
    </row>
    <row r="127" spans="1:7" ht="15.6">
      <c r="A127" s="35" t="s">
        <v>237</v>
      </c>
      <c r="B127" s="36" t="s">
        <v>221</v>
      </c>
      <c r="C127" s="37" t="s">
        <v>325</v>
      </c>
      <c r="D127" s="38">
        <v>8545287.3200000003</v>
      </c>
      <c r="E127" s="38">
        <v>8545287.3200000003</v>
      </c>
      <c r="F127" s="39" t="s">
        <v>26</v>
      </c>
      <c r="G127" s="11"/>
    </row>
    <row r="128" spans="1:7" ht="15.6">
      <c r="A128" s="35" t="s">
        <v>326</v>
      </c>
      <c r="B128" s="36" t="s">
        <v>221</v>
      </c>
      <c r="C128" s="37" t="s">
        <v>327</v>
      </c>
      <c r="D128" s="38">
        <v>604038.14</v>
      </c>
      <c r="E128" s="38">
        <v>604038.14</v>
      </c>
      <c r="F128" s="39" t="s">
        <v>26</v>
      </c>
      <c r="G128" s="11"/>
    </row>
    <row r="129" spans="1:7" ht="31.2">
      <c r="A129" s="35" t="s">
        <v>1208</v>
      </c>
      <c r="B129" s="36" t="s">
        <v>221</v>
      </c>
      <c r="C129" s="37" t="s">
        <v>328</v>
      </c>
      <c r="D129" s="38" t="s">
        <v>26</v>
      </c>
      <c r="E129" s="38">
        <v>604038.14</v>
      </c>
      <c r="F129" s="39" t="s">
        <v>26</v>
      </c>
      <c r="G129" s="11"/>
    </row>
    <row r="130" spans="1:7" ht="15.6">
      <c r="A130" s="35" t="s">
        <v>239</v>
      </c>
      <c r="B130" s="36" t="s">
        <v>221</v>
      </c>
      <c r="C130" s="37" t="s">
        <v>1207</v>
      </c>
      <c r="D130" s="38">
        <v>7941249.1799999997</v>
      </c>
      <c r="E130" s="38">
        <v>7941249.1799999997</v>
      </c>
      <c r="F130" s="39" t="s">
        <v>26</v>
      </c>
      <c r="G130" s="11"/>
    </row>
    <row r="131" spans="1:7" ht="15.6">
      <c r="A131" s="35" t="s">
        <v>301</v>
      </c>
      <c r="B131" s="36" t="s">
        <v>221</v>
      </c>
      <c r="C131" s="37" t="s">
        <v>1206</v>
      </c>
      <c r="D131" s="38" t="s">
        <v>26</v>
      </c>
      <c r="E131" s="38">
        <v>7941249.1799999997</v>
      </c>
      <c r="F131" s="39" t="s">
        <v>26</v>
      </c>
      <c r="G131" s="11"/>
    </row>
    <row r="132" spans="1:7" ht="62.4">
      <c r="A132" s="35" t="s">
        <v>1205</v>
      </c>
      <c r="B132" s="36" t="s">
        <v>221</v>
      </c>
      <c r="C132" s="37" t="s">
        <v>1204</v>
      </c>
      <c r="D132" s="38">
        <v>124992</v>
      </c>
      <c r="E132" s="38">
        <v>124992</v>
      </c>
      <c r="F132" s="39" t="s">
        <v>26</v>
      </c>
      <c r="G132" s="11"/>
    </row>
    <row r="133" spans="1:7" ht="78">
      <c r="A133" s="35" t="s">
        <v>225</v>
      </c>
      <c r="B133" s="36" t="s">
        <v>221</v>
      </c>
      <c r="C133" s="37" t="s">
        <v>1203</v>
      </c>
      <c r="D133" s="38">
        <v>124992</v>
      </c>
      <c r="E133" s="38">
        <v>124992</v>
      </c>
      <c r="F133" s="39" t="s">
        <v>26</v>
      </c>
      <c r="G133" s="11"/>
    </row>
    <row r="134" spans="1:7" ht="31.2">
      <c r="A134" s="35" t="s">
        <v>227</v>
      </c>
      <c r="B134" s="36" t="s">
        <v>221</v>
      </c>
      <c r="C134" s="37" t="s">
        <v>1202</v>
      </c>
      <c r="D134" s="38">
        <v>124992</v>
      </c>
      <c r="E134" s="38">
        <v>124992</v>
      </c>
      <c r="F134" s="39" t="s">
        <v>26</v>
      </c>
      <c r="G134" s="11"/>
    </row>
    <row r="135" spans="1:7" ht="31.2">
      <c r="A135" s="35" t="s">
        <v>972</v>
      </c>
      <c r="B135" s="36" t="s">
        <v>221</v>
      </c>
      <c r="C135" s="37" t="s">
        <v>1201</v>
      </c>
      <c r="D135" s="38" t="s">
        <v>26</v>
      </c>
      <c r="E135" s="38">
        <v>96000</v>
      </c>
      <c r="F135" s="39" t="s">
        <v>26</v>
      </c>
      <c r="G135" s="11"/>
    </row>
    <row r="136" spans="1:7" ht="46.8">
      <c r="A136" s="35" t="s">
        <v>230</v>
      </c>
      <c r="B136" s="36" t="s">
        <v>221</v>
      </c>
      <c r="C136" s="37" t="s">
        <v>1200</v>
      </c>
      <c r="D136" s="38" t="s">
        <v>26</v>
      </c>
      <c r="E136" s="38">
        <v>28992</v>
      </c>
      <c r="F136" s="39" t="s">
        <v>26</v>
      </c>
      <c r="G136" s="11"/>
    </row>
    <row r="137" spans="1:7" ht="62.4">
      <c r="A137" s="35" t="s">
        <v>329</v>
      </c>
      <c r="B137" s="36" t="s">
        <v>221</v>
      </c>
      <c r="C137" s="37" t="s">
        <v>330</v>
      </c>
      <c r="D137" s="38">
        <v>2400990</v>
      </c>
      <c r="E137" s="38">
        <v>2400990</v>
      </c>
      <c r="F137" s="39" t="s">
        <v>26</v>
      </c>
      <c r="G137" s="11"/>
    </row>
    <row r="138" spans="1:7" ht="78">
      <c r="A138" s="35" t="s">
        <v>225</v>
      </c>
      <c r="B138" s="36" t="s">
        <v>221</v>
      </c>
      <c r="C138" s="37" t="s">
        <v>331</v>
      </c>
      <c r="D138" s="38">
        <v>2121294.63</v>
      </c>
      <c r="E138" s="38">
        <v>2121294.63</v>
      </c>
      <c r="F138" s="39" t="s">
        <v>26</v>
      </c>
      <c r="G138" s="11"/>
    </row>
    <row r="139" spans="1:7" ht="31.2">
      <c r="A139" s="35" t="s">
        <v>227</v>
      </c>
      <c r="B139" s="36" t="s">
        <v>221</v>
      </c>
      <c r="C139" s="37" t="s">
        <v>332</v>
      </c>
      <c r="D139" s="38">
        <v>2121294.63</v>
      </c>
      <c r="E139" s="38">
        <v>2121294.63</v>
      </c>
      <c r="F139" s="39" t="s">
        <v>26</v>
      </c>
      <c r="G139" s="11"/>
    </row>
    <row r="140" spans="1:7" ht="31.2">
      <c r="A140" s="35" t="s">
        <v>972</v>
      </c>
      <c r="B140" s="36" t="s">
        <v>221</v>
      </c>
      <c r="C140" s="37" t="s">
        <v>333</v>
      </c>
      <c r="D140" s="38" t="s">
        <v>26</v>
      </c>
      <c r="E140" s="38">
        <v>1598467.12</v>
      </c>
      <c r="F140" s="39" t="s">
        <v>26</v>
      </c>
      <c r="G140" s="11"/>
    </row>
    <row r="141" spans="1:7" ht="46.8">
      <c r="A141" s="35" t="s">
        <v>258</v>
      </c>
      <c r="B141" s="36" t="s">
        <v>221</v>
      </c>
      <c r="C141" s="37" t="s">
        <v>1199</v>
      </c>
      <c r="D141" s="38" t="s">
        <v>26</v>
      </c>
      <c r="E141" s="38">
        <v>4495</v>
      </c>
      <c r="F141" s="39" t="s">
        <v>26</v>
      </c>
      <c r="G141" s="11"/>
    </row>
    <row r="142" spans="1:7" ht="46.8">
      <c r="A142" s="35" t="s">
        <v>230</v>
      </c>
      <c r="B142" s="36" t="s">
        <v>221</v>
      </c>
      <c r="C142" s="37" t="s">
        <v>334</v>
      </c>
      <c r="D142" s="38" t="s">
        <v>26</v>
      </c>
      <c r="E142" s="38">
        <v>518332.51</v>
      </c>
      <c r="F142" s="39" t="s">
        <v>26</v>
      </c>
      <c r="G142" s="11"/>
    </row>
    <row r="143" spans="1:7" ht="31.2">
      <c r="A143" s="35" t="s">
        <v>232</v>
      </c>
      <c r="B143" s="36" t="s">
        <v>221</v>
      </c>
      <c r="C143" s="37" t="s">
        <v>335</v>
      </c>
      <c r="D143" s="38">
        <v>279695.37</v>
      </c>
      <c r="E143" s="38">
        <v>279695.37</v>
      </c>
      <c r="F143" s="39" t="s">
        <v>26</v>
      </c>
      <c r="G143" s="11"/>
    </row>
    <row r="144" spans="1:7" ht="31.2">
      <c r="A144" s="35" t="s">
        <v>234</v>
      </c>
      <c r="B144" s="36" t="s">
        <v>221</v>
      </c>
      <c r="C144" s="37" t="s">
        <v>336</v>
      </c>
      <c r="D144" s="38">
        <v>279695.37</v>
      </c>
      <c r="E144" s="38">
        <v>279695.37</v>
      </c>
      <c r="F144" s="39" t="s">
        <v>26</v>
      </c>
      <c r="G144" s="11"/>
    </row>
    <row r="145" spans="1:7" ht="15.6">
      <c r="A145" s="35" t="s">
        <v>952</v>
      </c>
      <c r="B145" s="36" t="s">
        <v>221</v>
      </c>
      <c r="C145" s="37" t="s">
        <v>337</v>
      </c>
      <c r="D145" s="38" t="s">
        <v>26</v>
      </c>
      <c r="E145" s="38">
        <v>279695.37</v>
      </c>
      <c r="F145" s="39" t="s">
        <v>26</v>
      </c>
      <c r="G145" s="11"/>
    </row>
    <row r="146" spans="1:7" ht="46.8">
      <c r="A146" s="35" t="s">
        <v>1198</v>
      </c>
      <c r="B146" s="36" t="s">
        <v>221</v>
      </c>
      <c r="C146" s="37" t="s">
        <v>1197</v>
      </c>
      <c r="D146" s="38">
        <v>342042</v>
      </c>
      <c r="E146" s="38">
        <v>342042</v>
      </c>
      <c r="F146" s="39" t="s">
        <v>26</v>
      </c>
      <c r="G146" s="11"/>
    </row>
    <row r="147" spans="1:7" ht="78">
      <c r="A147" s="35" t="s">
        <v>225</v>
      </c>
      <c r="B147" s="36" t="s">
        <v>221</v>
      </c>
      <c r="C147" s="37" t="s">
        <v>1196</v>
      </c>
      <c r="D147" s="38">
        <v>342042</v>
      </c>
      <c r="E147" s="38">
        <v>342042</v>
      </c>
      <c r="F147" s="39" t="s">
        <v>26</v>
      </c>
      <c r="G147" s="11"/>
    </row>
    <row r="148" spans="1:7" ht="31.2">
      <c r="A148" s="35" t="s">
        <v>227</v>
      </c>
      <c r="B148" s="36" t="s">
        <v>221</v>
      </c>
      <c r="C148" s="37" t="s">
        <v>1195</v>
      </c>
      <c r="D148" s="38">
        <v>342042</v>
      </c>
      <c r="E148" s="38">
        <v>342042</v>
      </c>
      <c r="F148" s="39" t="s">
        <v>26</v>
      </c>
      <c r="G148" s="11"/>
    </row>
    <row r="149" spans="1:7" ht="31.2">
      <c r="A149" s="35" t="s">
        <v>972</v>
      </c>
      <c r="B149" s="36" t="s">
        <v>221</v>
      </c>
      <c r="C149" s="37" t="s">
        <v>1194</v>
      </c>
      <c r="D149" s="38" t="s">
        <v>26</v>
      </c>
      <c r="E149" s="38">
        <v>294485.28000000003</v>
      </c>
      <c r="F149" s="39" t="s">
        <v>26</v>
      </c>
      <c r="G149" s="11"/>
    </row>
    <row r="150" spans="1:7" ht="46.8">
      <c r="A150" s="35" t="s">
        <v>230</v>
      </c>
      <c r="B150" s="36" t="s">
        <v>221</v>
      </c>
      <c r="C150" s="37" t="s">
        <v>1193</v>
      </c>
      <c r="D150" s="38" t="s">
        <v>26</v>
      </c>
      <c r="E150" s="38">
        <v>47556.72</v>
      </c>
      <c r="F150" s="39" t="s">
        <v>26</v>
      </c>
      <c r="G150" s="11"/>
    </row>
    <row r="151" spans="1:7" ht="78">
      <c r="A151" s="35" t="s">
        <v>338</v>
      </c>
      <c r="B151" s="36" t="s">
        <v>221</v>
      </c>
      <c r="C151" s="37" t="s">
        <v>339</v>
      </c>
      <c r="D151" s="38">
        <v>1181384</v>
      </c>
      <c r="E151" s="38">
        <v>1159434.73</v>
      </c>
      <c r="F151" s="39">
        <v>21949.27</v>
      </c>
      <c r="G151" s="11"/>
    </row>
    <row r="152" spans="1:7" ht="78">
      <c r="A152" s="35" t="s">
        <v>225</v>
      </c>
      <c r="B152" s="36" t="s">
        <v>221</v>
      </c>
      <c r="C152" s="37" t="s">
        <v>340</v>
      </c>
      <c r="D152" s="38">
        <v>1057193.3799999999</v>
      </c>
      <c r="E152" s="38">
        <v>1035244.11</v>
      </c>
      <c r="F152" s="39">
        <v>21949.27</v>
      </c>
      <c r="G152" s="11"/>
    </row>
    <row r="153" spans="1:7" ht="31.2">
      <c r="A153" s="35" t="s">
        <v>227</v>
      </c>
      <c r="B153" s="36" t="s">
        <v>221</v>
      </c>
      <c r="C153" s="37" t="s">
        <v>341</v>
      </c>
      <c r="D153" s="38">
        <v>1057193.3799999999</v>
      </c>
      <c r="E153" s="38">
        <v>1035244.11</v>
      </c>
      <c r="F153" s="39">
        <v>21949.27</v>
      </c>
      <c r="G153" s="11"/>
    </row>
    <row r="154" spans="1:7" ht="31.2">
      <c r="A154" s="35" t="s">
        <v>972</v>
      </c>
      <c r="B154" s="36" t="s">
        <v>221</v>
      </c>
      <c r="C154" s="37" t="s">
        <v>342</v>
      </c>
      <c r="D154" s="38" t="s">
        <v>26</v>
      </c>
      <c r="E154" s="38">
        <v>796717.72</v>
      </c>
      <c r="F154" s="39" t="s">
        <v>26</v>
      </c>
      <c r="G154" s="11"/>
    </row>
    <row r="155" spans="1:7" ht="46.8">
      <c r="A155" s="35" t="s">
        <v>230</v>
      </c>
      <c r="B155" s="36" t="s">
        <v>221</v>
      </c>
      <c r="C155" s="37" t="s">
        <v>343</v>
      </c>
      <c r="D155" s="38" t="s">
        <v>26</v>
      </c>
      <c r="E155" s="38">
        <v>238526.39</v>
      </c>
      <c r="F155" s="39" t="s">
        <v>26</v>
      </c>
      <c r="G155" s="11"/>
    </row>
    <row r="156" spans="1:7" ht="31.2">
      <c r="A156" s="35" t="s">
        <v>232</v>
      </c>
      <c r="B156" s="36" t="s">
        <v>221</v>
      </c>
      <c r="C156" s="37" t="s">
        <v>344</v>
      </c>
      <c r="D156" s="38">
        <v>124190.62</v>
      </c>
      <c r="E156" s="38">
        <v>124190.62</v>
      </c>
      <c r="F156" s="39" t="s">
        <v>26</v>
      </c>
      <c r="G156" s="11"/>
    </row>
    <row r="157" spans="1:7" ht="31.2">
      <c r="A157" s="35" t="s">
        <v>234</v>
      </c>
      <c r="B157" s="36" t="s">
        <v>221</v>
      </c>
      <c r="C157" s="37" t="s">
        <v>345</v>
      </c>
      <c r="D157" s="38">
        <v>124190.62</v>
      </c>
      <c r="E157" s="38">
        <v>124190.62</v>
      </c>
      <c r="F157" s="39" t="s">
        <v>26</v>
      </c>
      <c r="G157" s="11"/>
    </row>
    <row r="158" spans="1:7" ht="15.6">
      <c r="A158" s="35" t="s">
        <v>952</v>
      </c>
      <c r="B158" s="36" t="s">
        <v>221</v>
      </c>
      <c r="C158" s="37" t="s">
        <v>346</v>
      </c>
      <c r="D158" s="38" t="s">
        <v>26</v>
      </c>
      <c r="E158" s="38">
        <v>124190.62</v>
      </c>
      <c r="F158" s="39" t="s">
        <v>26</v>
      </c>
      <c r="G158" s="11"/>
    </row>
    <row r="159" spans="1:7" ht="62.4">
      <c r="A159" s="35" t="s">
        <v>347</v>
      </c>
      <c r="B159" s="36" t="s">
        <v>221</v>
      </c>
      <c r="C159" s="37" t="s">
        <v>348</v>
      </c>
      <c r="D159" s="38">
        <v>765954</v>
      </c>
      <c r="E159" s="38">
        <v>765954</v>
      </c>
      <c r="F159" s="39" t="s">
        <v>26</v>
      </c>
      <c r="G159" s="11"/>
    </row>
    <row r="160" spans="1:7" ht="78">
      <c r="A160" s="35" t="s">
        <v>225</v>
      </c>
      <c r="B160" s="36" t="s">
        <v>221</v>
      </c>
      <c r="C160" s="37" t="s">
        <v>349</v>
      </c>
      <c r="D160" s="38">
        <v>760156.16000000003</v>
      </c>
      <c r="E160" s="38">
        <v>760156.16000000003</v>
      </c>
      <c r="F160" s="39" t="s">
        <v>26</v>
      </c>
      <c r="G160" s="11"/>
    </row>
    <row r="161" spans="1:7" ht="31.2">
      <c r="A161" s="35" t="s">
        <v>227</v>
      </c>
      <c r="B161" s="36" t="s">
        <v>221</v>
      </c>
      <c r="C161" s="37" t="s">
        <v>350</v>
      </c>
      <c r="D161" s="38">
        <v>760156.16000000003</v>
      </c>
      <c r="E161" s="38">
        <v>760156.16000000003</v>
      </c>
      <c r="F161" s="39" t="s">
        <v>26</v>
      </c>
      <c r="G161" s="11"/>
    </row>
    <row r="162" spans="1:7" ht="31.2">
      <c r="A162" s="35" t="s">
        <v>972</v>
      </c>
      <c r="B162" s="36" t="s">
        <v>221</v>
      </c>
      <c r="C162" s="37" t="s">
        <v>351</v>
      </c>
      <c r="D162" s="38" t="s">
        <v>26</v>
      </c>
      <c r="E162" s="38">
        <v>585749.57999999996</v>
      </c>
      <c r="F162" s="39" t="s">
        <v>26</v>
      </c>
      <c r="G162" s="11"/>
    </row>
    <row r="163" spans="1:7" ht="46.8">
      <c r="A163" s="35" t="s">
        <v>230</v>
      </c>
      <c r="B163" s="36" t="s">
        <v>221</v>
      </c>
      <c r="C163" s="37" t="s">
        <v>352</v>
      </c>
      <c r="D163" s="38" t="s">
        <v>26</v>
      </c>
      <c r="E163" s="38">
        <v>174406.58</v>
      </c>
      <c r="F163" s="39" t="s">
        <v>26</v>
      </c>
      <c r="G163" s="11"/>
    </row>
    <row r="164" spans="1:7" ht="31.2">
      <c r="A164" s="35" t="s">
        <v>232</v>
      </c>
      <c r="B164" s="36" t="s">
        <v>221</v>
      </c>
      <c r="C164" s="37" t="s">
        <v>353</v>
      </c>
      <c r="D164" s="38">
        <v>5797.84</v>
      </c>
      <c r="E164" s="38">
        <v>5797.84</v>
      </c>
      <c r="F164" s="39" t="s">
        <v>26</v>
      </c>
      <c r="G164" s="11"/>
    </row>
    <row r="165" spans="1:7" ht="31.2">
      <c r="A165" s="35" t="s">
        <v>234</v>
      </c>
      <c r="B165" s="36" t="s">
        <v>221</v>
      </c>
      <c r="C165" s="37" t="s">
        <v>354</v>
      </c>
      <c r="D165" s="38">
        <v>5797.84</v>
      </c>
      <c r="E165" s="38">
        <v>5797.84</v>
      </c>
      <c r="F165" s="39" t="s">
        <v>26</v>
      </c>
      <c r="G165" s="11"/>
    </row>
    <row r="166" spans="1:7" ht="15.6">
      <c r="A166" s="35" t="s">
        <v>952</v>
      </c>
      <c r="B166" s="36" t="s">
        <v>221</v>
      </c>
      <c r="C166" s="37" t="s">
        <v>355</v>
      </c>
      <c r="D166" s="38" t="s">
        <v>26</v>
      </c>
      <c r="E166" s="38">
        <v>5797.84</v>
      </c>
      <c r="F166" s="39" t="s">
        <v>26</v>
      </c>
      <c r="G166" s="11"/>
    </row>
    <row r="167" spans="1:7" ht="62.4">
      <c r="A167" s="35" t="s">
        <v>356</v>
      </c>
      <c r="B167" s="36" t="s">
        <v>221</v>
      </c>
      <c r="C167" s="37" t="s">
        <v>357</v>
      </c>
      <c r="D167" s="38">
        <v>774981</v>
      </c>
      <c r="E167" s="38">
        <v>672549.49</v>
      </c>
      <c r="F167" s="39">
        <v>102431.51</v>
      </c>
      <c r="G167" s="11"/>
    </row>
    <row r="168" spans="1:7" ht="78">
      <c r="A168" s="35" t="s">
        <v>225</v>
      </c>
      <c r="B168" s="36" t="s">
        <v>221</v>
      </c>
      <c r="C168" s="37" t="s">
        <v>358</v>
      </c>
      <c r="D168" s="38">
        <v>729981</v>
      </c>
      <c r="E168" s="38">
        <v>666567.77</v>
      </c>
      <c r="F168" s="39">
        <v>63413.23</v>
      </c>
      <c r="G168" s="11"/>
    </row>
    <row r="169" spans="1:7" ht="31.2">
      <c r="A169" s="35" t="s">
        <v>227</v>
      </c>
      <c r="B169" s="36" t="s">
        <v>221</v>
      </c>
      <c r="C169" s="37" t="s">
        <v>359</v>
      </c>
      <c r="D169" s="38">
        <v>729981</v>
      </c>
      <c r="E169" s="38">
        <v>666567.77</v>
      </c>
      <c r="F169" s="39">
        <v>63413.23</v>
      </c>
      <c r="G169" s="11"/>
    </row>
    <row r="170" spans="1:7" ht="31.2">
      <c r="A170" s="35" t="s">
        <v>972</v>
      </c>
      <c r="B170" s="36" t="s">
        <v>221</v>
      </c>
      <c r="C170" s="37" t="s">
        <v>360</v>
      </c>
      <c r="D170" s="38" t="s">
        <v>26</v>
      </c>
      <c r="E170" s="38">
        <v>506317.36</v>
      </c>
      <c r="F170" s="39" t="s">
        <v>26</v>
      </c>
      <c r="G170" s="11"/>
    </row>
    <row r="171" spans="1:7" ht="46.8">
      <c r="A171" s="35" t="s">
        <v>230</v>
      </c>
      <c r="B171" s="36" t="s">
        <v>221</v>
      </c>
      <c r="C171" s="37" t="s">
        <v>361</v>
      </c>
      <c r="D171" s="38" t="s">
        <v>26</v>
      </c>
      <c r="E171" s="38">
        <v>160250.41</v>
      </c>
      <c r="F171" s="39" t="s">
        <v>26</v>
      </c>
      <c r="G171" s="11"/>
    </row>
    <row r="172" spans="1:7" ht="31.2">
      <c r="A172" s="35" t="s">
        <v>232</v>
      </c>
      <c r="B172" s="36" t="s">
        <v>221</v>
      </c>
      <c r="C172" s="37" t="s">
        <v>362</v>
      </c>
      <c r="D172" s="38">
        <v>45000</v>
      </c>
      <c r="E172" s="38">
        <v>5981.72</v>
      </c>
      <c r="F172" s="39">
        <v>39018.28</v>
      </c>
      <c r="G172" s="11"/>
    </row>
    <row r="173" spans="1:7" ht="31.2">
      <c r="A173" s="35" t="s">
        <v>234</v>
      </c>
      <c r="B173" s="36" t="s">
        <v>221</v>
      </c>
      <c r="C173" s="37" t="s">
        <v>363</v>
      </c>
      <c r="D173" s="38">
        <v>45000</v>
      </c>
      <c r="E173" s="38">
        <v>5981.72</v>
      </c>
      <c r="F173" s="39">
        <v>39018.28</v>
      </c>
      <c r="G173" s="11"/>
    </row>
    <row r="174" spans="1:7" ht="15.6">
      <c r="A174" s="35" t="s">
        <v>952</v>
      </c>
      <c r="B174" s="36" t="s">
        <v>221</v>
      </c>
      <c r="C174" s="37" t="s">
        <v>364</v>
      </c>
      <c r="D174" s="38" t="s">
        <v>26</v>
      </c>
      <c r="E174" s="38">
        <v>5981.72</v>
      </c>
      <c r="F174" s="39" t="s">
        <v>26</v>
      </c>
      <c r="G174" s="11"/>
    </row>
    <row r="175" spans="1:7" ht="46.8">
      <c r="A175" s="35" t="s">
        <v>1192</v>
      </c>
      <c r="B175" s="36" t="s">
        <v>221</v>
      </c>
      <c r="C175" s="37" t="s">
        <v>1191</v>
      </c>
      <c r="D175" s="38">
        <v>1819318</v>
      </c>
      <c r="E175" s="38">
        <v>1696707.56</v>
      </c>
      <c r="F175" s="39">
        <v>122610.44</v>
      </c>
      <c r="G175" s="11"/>
    </row>
    <row r="176" spans="1:7" ht="78">
      <c r="A176" s="35" t="s">
        <v>225</v>
      </c>
      <c r="B176" s="36" t="s">
        <v>221</v>
      </c>
      <c r="C176" s="37" t="s">
        <v>1190</v>
      </c>
      <c r="D176" s="38">
        <v>1374299.71</v>
      </c>
      <c r="E176" s="38">
        <v>1360278.85</v>
      </c>
      <c r="F176" s="39">
        <v>14020.86</v>
      </c>
      <c r="G176" s="11"/>
    </row>
    <row r="177" spans="1:7" ht="31.2">
      <c r="A177" s="35" t="s">
        <v>227</v>
      </c>
      <c r="B177" s="36" t="s">
        <v>221</v>
      </c>
      <c r="C177" s="37" t="s">
        <v>1189</v>
      </c>
      <c r="D177" s="38">
        <v>1374299.71</v>
      </c>
      <c r="E177" s="38">
        <v>1360278.85</v>
      </c>
      <c r="F177" s="39">
        <v>14020.86</v>
      </c>
      <c r="G177" s="11"/>
    </row>
    <row r="178" spans="1:7" ht="31.2">
      <c r="A178" s="35" t="s">
        <v>972</v>
      </c>
      <c r="B178" s="36" t="s">
        <v>221</v>
      </c>
      <c r="C178" s="37" t="s">
        <v>1188</v>
      </c>
      <c r="D178" s="38" t="s">
        <v>26</v>
      </c>
      <c r="E178" s="38">
        <v>1048219.58</v>
      </c>
      <c r="F178" s="39" t="s">
        <v>26</v>
      </c>
      <c r="G178" s="11"/>
    </row>
    <row r="179" spans="1:7" ht="46.8">
      <c r="A179" s="35" t="s">
        <v>230</v>
      </c>
      <c r="B179" s="36" t="s">
        <v>221</v>
      </c>
      <c r="C179" s="37" t="s">
        <v>1187</v>
      </c>
      <c r="D179" s="38" t="s">
        <v>26</v>
      </c>
      <c r="E179" s="38">
        <v>312059.27</v>
      </c>
      <c r="F179" s="39" t="s">
        <v>26</v>
      </c>
      <c r="G179" s="11"/>
    </row>
    <row r="180" spans="1:7" ht="31.2">
      <c r="A180" s="35" t="s">
        <v>232</v>
      </c>
      <c r="B180" s="36" t="s">
        <v>221</v>
      </c>
      <c r="C180" s="37" t="s">
        <v>1186</v>
      </c>
      <c r="D180" s="38">
        <v>445018.29</v>
      </c>
      <c r="E180" s="38">
        <v>336428.71</v>
      </c>
      <c r="F180" s="39">
        <v>108589.58</v>
      </c>
      <c r="G180" s="11"/>
    </row>
    <row r="181" spans="1:7" ht="31.2">
      <c r="A181" s="35" t="s">
        <v>234</v>
      </c>
      <c r="B181" s="36" t="s">
        <v>221</v>
      </c>
      <c r="C181" s="37" t="s">
        <v>1185</v>
      </c>
      <c r="D181" s="38">
        <v>445018.29</v>
      </c>
      <c r="E181" s="38">
        <v>336428.71</v>
      </c>
      <c r="F181" s="39">
        <v>108589.58</v>
      </c>
      <c r="G181" s="11"/>
    </row>
    <row r="182" spans="1:7" ht="15.6">
      <c r="A182" s="35" t="s">
        <v>952</v>
      </c>
      <c r="B182" s="36" t="s">
        <v>221</v>
      </c>
      <c r="C182" s="37" t="s">
        <v>1184</v>
      </c>
      <c r="D182" s="38" t="s">
        <v>26</v>
      </c>
      <c r="E182" s="38">
        <v>336428.71</v>
      </c>
      <c r="F182" s="39" t="s">
        <v>26</v>
      </c>
      <c r="G182" s="11"/>
    </row>
    <row r="183" spans="1:7" ht="78">
      <c r="A183" s="35" t="s">
        <v>1183</v>
      </c>
      <c r="B183" s="36" t="s">
        <v>221</v>
      </c>
      <c r="C183" s="37" t="s">
        <v>1182</v>
      </c>
      <c r="D183" s="38">
        <v>2691416</v>
      </c>
      <c r="E183" s="38">
        <v>2691416</v>
      </c>
      <c r="F183" s="39" t="s">
        <v>26</v>
      </c>
      <c r="G183" s="11"/>
    </row>
    <row r="184" spans="1:7" ht="78">
      <c r="A184" s="35" t="s">
        <v>225</v>
      </c>
      <c r="B184" s="36" t="s">
        <v>221</v>
      </c>
      <c r="C184" s="37" t="s">
        <v>1181</v>
      </c>
      <c r="D184" s="38">
        <v>1929040</v>
      </c>
      <c r="E184" s="38">
        <v>1929040</v>
      </c>
      <c r="F184" s="39" t="s">
        <v>26</v>
      </c>
      <c r="G184" s="11"/>
    </row>
    <row r="185" spans="1:7" ht="31.2">
      <c r="A185" s="35" t="s">
        <v>227</v>
      </c>
      <c r="B185" s="36" t="s">
        <v>221</v>
      </c>
      <c r="C185" s="37" t="s">
        <v>1180</v>
      </c>
      <c r="D185" s="38">
        <v>1929040</v>
      </c>
      <c r="E185" s="38">
        <v>1929040</v>
      </c>
      <c r="F185" s="39" t="s">
        <v>26</v>
      </c>
      <c r="G185" s="11"/>
    </row>
    <row r="186" spans="1:7" ht="62.4">
      <c r="A186" s="35" t="s">
        <v>958</v>
      </c>
      <c r="B186" s="36" t="s">
        <v>221</v>
      </c>
      <c r="C186" s="37" t="s">
        <v>1179</v>
      </c>
      <c r="D186" s="38" t="s">
        <v>26</v>
      </c>
      <c r="E186" s="38">
        <v>1929040</v>
      </c>
      <c r="F186" s="39" t="s">
        <v>26</v>
      </c>
      <c r="G186" s="11"/>
    </row>
    <row r="187" spans="1:7" ht="31.2">
      <c r="A187" s="35" t="s">
        <v>232</v>
      </c>
      <c r="B187" s="36" t="s">
        <v>221</v>
      </c>
      <c r="C187" s="37" t="s">
        <v>1178</v>
      </c>
      <c r="D187" s="38">
        <v>762376</v>
      </c>
      <c r="E187" s="38">
        <v>762376</v>
      </c>
      <c r="F187" s="39" t="s">
        <v>26</v>
      </c>
      <c r="G187" s="11"/>
    </row>
    <row r="188" spans="1:7" ht="31.2">
      <c r="A188" s="35" t="s">
        <v>234</v>
      </c>
      <c r="B188" s="36" t="s">
        <v>221</v>
      </c>
      <c r="C188" s="37" t="s">
        <v>1177</v>
      </c>
      <c r="D188" s="38">
        <v>762376</v>
      </c>
      <c r="E188" s="38">
        <v>762376</v>
      </c>
      <c r="F188" s="39" t="s">
        <v>26</v>
      </c>
      <c r="G188" s="11"/>
    </row>
    <row r="189" spans="1:7" ht="15.6">
      <c r="A189" s="35" t="s">
        <v>952</v>
      </c>
      <c r="B189" s="36" t="s">
        <v>221</v>
      </c>
      <c r="C189" s="37" t="s">
        <v>1176</v>
      </c>
      <c r="D189" s="38" t="s">
        <v>26</v>
      </c>
      <c r="E189" s="38">
        <v>762376</v>
      </c>
      <c r="F189" s="39" t="s">
        <v>26</v>
      </c>
      <c r="G189" s="11"/>
    </row>
    <row r="190" spans="1:7" ht="62.4">
      <c r="A190" s="35" t="s">
        <v>365</v>
      </c>
      <c r="B190" s="36" t="s">
        <v>221</v>
      </c>
      <c r="C190" s="37" t="s">
        <v>366</v>
      </c>
      <c r="D190" s="38">
        <v>721831.3</v>
      </c>
      <c r="E190" s="38">
        <v>660054.76</v>
      </c>
      <c r="F190" s="39">
        <v>61776.54</v>
      </c>
      <c r="G190" s="11"/>
    </row>
    <row r="191" spans="1:7" ht="78">
      <c r="A191" s="35" t="s">
        <v>225</v>
      </c>
      <c r="B191" s="36" t="s">
        <v>221</v>
      </c>
      <c r="C191" s="37" t="s">
        <v>367</v>
      </c>
      <c r="D191" s="38">
        <v>608805</v>
      </c>
      <c r="E191" s="38">
        <v>562975.79</v>
      </c>
      <c r="F191" s="39">
        <v>45829.21</v>
      </c>
      <c r="G191" s="11"/>
    </row>
    <row r="192" spans="1:7" ht="31.2">
      <c r="A192" s="35" t="s">
        <v>227</v>
      </c>
      <c r="B192" s="36" t="s">
        <v>221</v>
      </c>
      <c r="C192" s="37" t="s">
        <v>368</v>
      </c>
      <c r="D192" s="38">
        <v>608805</v>
      </c>
      <c r="E192" s="38">
        <v>562975.79</v>
      </c>
      <c r="F192" s="39">
        <v>45829.21</v>
      </c>
      <c r="G192" s="11"/>
    </row>
    <row r="193" spans="1:7" ht="31.2">
      <c r="A193" s="35" t="s">
        <v>972</v>
      </c>
      <c r="B193" s="36" t="s">
        <v>221</v>
      </c>
      <c r="C193" s="37" t="s">
        <v>369</v>
      </c>
      <c r="D193" s="38" t="s">
        <v>26</v>
      </c>
      <c r="E193" s="38">
        <v>433509.45</v>
      </c>
      <c r="F193" s="39" t="s">
        <v>26</v>
      </c>
      <c r="G193" s="11"/>
    </row>
    <row r="194" spans="1:7" ht="46.8">
      <c r="A194" s="35" t="s">
        <v>230</v>
      </c>
      <c r="B194" s="36" t="s">
        <v>221</v>
      </c>
      <c r="C194" s="37" t="s">
        <v>370</v>
      </c>
      <c r="D194" s="38" t="s">
        <v>26</v>
      </c>
      <c r="E194" s="38">
        <v>129466.34</v>
      </c>
      <c r="F194" s="39" t="s">
        <v>26</v>
      </c>
      <c r="G194" s="11"/>
    </row>
    <row r="195" spans="1:7" ht="31.2">
      <c r="A195" s="35" t="s">
        <v>232</v>
      </c>
      <c r="B195" s="36" t="s">
        <v>221</v>
      </c>
      <c r="C195" s="37" t="s">
        <v>1175</v>
      </c>
      <c r="D195" s="38">
        <v>113026.3</v>
      </c>
      <c r="E195" s="38">
        <v>97078.97</v>
      </c>
      <c r="F195" s="39">
        <v>15947.33</v>
      </c>
      <c r="G195" s="11"/>
    </row>
    <row r="196" spans="1:7" ht="31.2">
      <c r="A196" s="35" t="s">
        <v>234</v>
      </c>
      <c r="B196" s="36" t="s">
        <v>221</v>
      </c>
      <c r="C196" s="37" t="s">
        <v>1174</v>
      </c>
      <c r="D196" s="38">
        <v>113026.3</v>
      </c>
      <c r="E196" s="38">
        <v>97078.97</v>
      </c>
      <c r="F196" s="39">
        <v>15947.33</v>
      </c>
      <c r="G196" s="11"/>
    </row>
    <row r="197" spans="1:7" ht="15.6">
      <c r="A197" s="35" t="s">
        <v>952</v>
      </c>
      <c r="B197" s="36" t="s">
        <v>221</v>
      </c>
      <c r="C197" s="37" t="s">
        <v>1173</v>
      </c>
      <c r="D197" s="38" t="s">
        <v>26</v>
      </c>
      <c r="E197" s="38">
        <v>97078.97</v>
      </c>
      <c r="F197" s="39" t="s">
        <v>26</v>
      </c>
      <c r="G197" s="11"/>
    </row>
    <row r="198" spans="1:7" ht="109.2">
      <c r="A198" s="35" t="s">
        <v>1172</v>
      </c>
      <c r="B198" s="36" t="s">
        <v>221</v>
      </c>
      <c r="C198" s="37" t="s">
        <v>1171</v>
      </c>
      <c r="D198" s="38">
        <v>643125.6</v>
      </c>
      <c r="E198" s="38">
        <v>643125.6</v>
      </c>
      <c r="F198" s="39" t="s">
        <v>26</v>
      </c>
      <c r="G198" s="11"/>
    </row>
    <row r="199" spans="1:7" ht="31.2">
      <c r="A199" s="35" t="s">
        <v>232</v>
      </c>
      <c r="B199" s="36" t="s">
        <v>221</v>
      </c>
      <c r="C199" s="37" t="s">
        <v>1170</v>
      </c>
      <c r="D199" s="38">
        <v>643125.6</v>
      </c>
      <c r="E199" s="38">
        <v>643125.6</v>
      </c>
      <c r="F199" s="39" t="s">
        <v>26</v>
      </c>
      <c r="G199" s="11"/>
    </row>
    <row r="200" spans="1:7" ht="31.2">
      <c r="A200" s="35" t="s">
        <v>234</v>
      </c>
      <c r="B200" s="36" t="s">
        <v>221</v>
      </c>
      <c r="C200" s="37" t="s">
        <v>1169</v>
      </c>
      <c r="D200" s="38">
        <v>643125.6</v>
      </c>
      <c r="E200" s="38">
        <v>643125.6</v>
      </c>
      <c r="F200" s="39" t="s">
        <v>26</v>
      </c>
      <c r="G200" s="11"/>
    </row>
    <row r="201" spans="1:7" ht="15.6">
      <c r="A201" s="35" t="s">
        <v>952</v>
      </c>
      <c r="B201" s="36" t="s">
        <v>221</v>
      </c>
      <c r="C201" s="37" t="s">
        <v>1168</v>
      </c>
      <c r="D201" s="38" t="s">
        <v>26</v>
      </c>
      <c r="E201" s="38">
        <v>643125.6</v>
      </c>
      <c r="F201" s="39" t="s">
        <v>26</v>
      </c>
      <c r="G201" s="11"/>
    </row>
    <row r="202" spans="1:7" ht="31.2">
      <c r="A202" s="35" t="s">
        <v>371</v>
      </c>
      <c r="B202" s="36" t="s">
        <v>221</v>
      </c>
      <c r="C202" s="37" t="s">
        <v>372</v>
      </c>
      <c r="D202" s="38">
        <v>250000</v>
      </c>
      <c r="E202" s="38">
        <v>110000</v>
      </c>
      <c r="F202" s="39">
        <v>140000</v>
      </c>
      <c r="G202" s="11"/>
    </row>
    <row r="203" spans="1:7" ht="31.2">
      <c r="A203" s="35" t="s">
        <v>232</v>
      </c>
      <c r="B203" s="36" t="s">
        <v>221</v>
      </c>
      <c r="C203" s="37" t="s">
        <v>373</v>
      </c>
      <c r="D203" s="38">
        <v>250000</v>
      </c>
      <c r="E203" s="38">
        <v>110000</v>
      </c>
      <c r="F203" s="39">
        <v>140000</v>
      </c>
      <c r="G203" s="11"/>
    </row>
    <row r="204" spans="1:7" ht="31.2">
      <c r="A204" s="35" t="s">
        <v>234</v>
      </c>
      <c r="B204" s="36" t="s">
        <v>221</v>
      </c>
      <c r="C204" s="37" t="s">
        <v>374</v>
      </c>
      <c r="D204" s="38">
        <v>250000</v>
      </c>
      <c r="E204" s="38">
        <v>110000</v>
      </c>
      <c r="F204" s="39">
        <v>140000</v>
      </c>
      <c r="G204" s="11"/>
    </row>
    <row r="205" spans="1:7" ht="15.6">
      <c r="A205" s="35" t="s">
        <v>952</v>
      </c>
      <c r="B205" s="36" t="s">
        <v>221</v>
      </c>
      <c r="C205" s="37" t="s">
        <v>375</v>
      </c>
      <c r="D205" s="38" t="s">
        <v>26</v>
      </c>
      <c r="E205" s="38">
        <v>110000</v>
      </c>
      <c r="F205" s="39" t="s">
        <v>26</v>
      </c>
      <c r="G205" s="11"/>
    </row>
    <row r="206" spans="1:7" ht="46.8">
      <c r="A206" s="35" t="s">
        <v>1167</v>
      </c>
      <c r="B206" s="36" t="s">
        <v>221</v>
      </c>
      <c r="C206" s="37" t="s">
        <v>1166</v>
      </c>
      <c r="D206" s="38">
        <v>24173496</v>
      </c>
      <c r="E206" s="38">
        <v>12296798.4</v>
      </c>
      <c r="F206" s="39">
        <v>11876697.6</v>
      </c>
      <c r="G206" s="11"/>
    </row>
    <row r="207" spans="1:7" ht="31.2">
      <c r="A207" s="35" t="s">
        <v>232</v>
      </c>
      <c r="B207" s="36" t="s">
        <v>221</v>
      </c>
      <c r="C207" s="37" t="s">
        <v>1165</v>
      </c>
      <c r="D207" s="38">
        <v>24173496</v>
      </c>
      <c r="E207" s="38">
        <v>12296798.4</v>
      </c>
      <c r="F207" s="39">
        <v>11876697.6</v>
      </c>
      <c r="G207" s="11"/>
    </row>
    <row r="208" spans="1:7" ht="31.2">
      <c r="A208" s="35" t="s">
        <v>234</v>
      </c>
      <c r="B208" s="36" t="s">
        <v>221</v>
      </c>
      <c r="C208" s="37" t="s">
        <v>1164</v>
      </c>
      <c r="D208" s="38">
        <v>24173496</v>
      </c>
      <c r="E208" s="38">
        <v>12296798.4</v>
      </c>
      <c r="F208" s="39">
        <v>11876697.6</v>
      </c>
      <c r="G208" s="11"/>
    </row>
    <row r="209" spans="1:7" ht="15.6">
      <c r="A209" s="35" t="s">
        <v>952</v>
      </c>
      <c r="B209" s="36" t="s">
        <v>221</v>
      </c>
      <c r="C209" s="37" t="s">
        <v>1163</v>
      </c>
      <c r="D209" s="38" t="s">
        <v>26</v>
      </c>
      <c r="E209" s="38">
        <v>12296798.4</v>
      </c>
      <c r="F209" s="39" t="s">
        <v>26</v>
      </c>
      <c r="G209" s="11"/>
    </row>
    <row r="210" spans="1:7" ht="93.6">
      <c r="A210" s="35" t="s">
        <v>376</v>
      </c>
      <c r="B210" s="36" t="s">
        <v>221</v>
      </c>
      <c r="C210" s="37" t="s">
        <v>377</v>
      </c>
      <c r="D210" s="38">
        <v>316850</v>
      </c>
      <c r="E210" s="38" t="s">
        <v>26</v>
      </c>
      <c r="F210" s="39">
        <v>316850</v>
      </c>
      <c r="G210" s="11"/>
    </row>
    <row r="211" spans="1:7" ht="31.2">
      <c r="A211" s="35" t="s">
        <v>232</v>
      </c>
      <c r="B211" s="36" t="s">
        <v>221</v>
      </c>
      <c r="C211" s="37" t="s">
        <v>378</v>
      </c>
      <c r="D211" s="38">
        <v>316850</v>
      </c>
      <c r="E211" s="38" t="s">
        <v>26</v>
      </c>
      <c r="F211" s="39">
        <v>316850</v>
      </c>
      <c r="G211" s="11"/>
    </row>
    <row r="212" spans="1:7" ht="31.2">
      <c r="A212" s="35" t="s">
        <v>234</v>
      </c>
      <c r="B212" s="36" t="s">
        <v>221</v>
      </c>
      <c r="C212" s="37" t="s">
        <v>379</v>
      </c>
      <c r="D212" s="38">
        <v>316850</v>
      </c>
      <c r="E212" s="38" t="s">
        <v>26</v>
      </c>
      <c r="F212" s="39">
        <v>316850</v>
      </c>
      <c r="G212" s="11"/>
    </row>
    <row r="213" spans="1:7" ht="109.2">
      <c r="A213" s="35" t="s">
        <v>1162</v>
      </c>
      <c r="B213" s="36" t="s">
        <v>221</v>
      </c>
      <c r="C213" s="37" t="s">
        <v>1161</v>
      </c>
      <c r="D213" s="38">
        <v>3223</v>
      </c>
      <c r="E213" s="38" t="s">
        <v>26</v>
      </c>
      <c r="F213" s="39">
        <v>3223</v>
      </c>
      <c r="G213" s="11"/>
    </row>
    <row r="214" spans="1:7" ht="31.2">
      <c r="A214" s="35" t="s">
        <v>232</v>
      </c>
      <c r="B214" s="36" t="s">
        <v>221</v>
      </c>
      <c r="C214" s="37" t="s">
        <v>1160</v>
      </c>
      <c r="D214" s="38">
        <v>3223</v>
      </c>
      <c r="E214" s="38" t="s">
        <v>26</v>
      </c>
      <c r="F214" s="39">
        <v>3223</v>
      </c>
      <c r="G214" s="11"/>
    </row>
    <row r="215" spans="1:7" ht="31.2">
      <c r="A215" s="35" t="s">
        <v>234</v>
      </c>
      <c r="B215" s="36" t="s">
        <v>221</v>
      </c>
      <c r="C215" s="37" t="s">
        <v>1159</v>
      </c>
      <c r="D215" s="38">
        <v>3223</v>
      </c>
      <c r="E215" s="38" t="s">
        <v>26</v>
      </c>
      <c r="F215" s="39">
        <v>3223</v>
      </c>
      <c r="G215" s="11"/>
    </row>
    <row r="216" spans="1:7" ht="62.4">
      <c r="A216" s="35" t="s">
        <v>380</v>
      </c>
      <c r="B216" s="36" t="s">
        <v>221</v>
      </c>
      <c r="C216" s="37" t="s">
        <v>1158</v>
      </c>
      <c r="D216" s="38">
        <v>13153880</v>
      </c>
      <c r="E216" s="38">
        <v>11561377.5</v>
      </c>
      <c r="F216" s="39">
        <v>1592502.5</v>
      </c>
      <c r="G216" s="11"/>
    </row>
    <row r="217" spans="1:7" ht="31.2">
      <c r="A217" s="35" t="s">
        <v>232</v>
      </c>
      <c r="B217" s="36" t="s">
        <v>221</v>
      </c>
      <c r="C217" s="37" t="s">
        <v>1157</v>
      </c>
      <c r="D217" s="38">
        <v>13153880</v>
      </c>
      <c r="E217" s="38">
        <v>11561377.5</v>
      </c>
      <c r="F217" s="39">
        <v>1592502.5</v>
      </c>
      <c r="G217" s="11"/>
    </row>
    <row r="218" spans="1:7" ht="31.2">
      <c r="A218" s="35" t="s">
        <v>234</v>
      </c>
      <c r="B218" s="36" t="s">
        <v>221</v>
      </c>
      <c r="C218" s="37" t="s">
        <v>1156</v>
      </c>
      <c r="D218" s="38">
        <v>13153880</v>
      </c>
      <c r="E218" s="38">
        <v>11561377.5</v>
      </c>
      <c r="F218" s="39">
        <v>1592502.5</v>
      </c>
      <c r="G218" s="11"/>
    </row>
    <row r="219" spans="1:7" ht="15.6">
      <c r="A219" s="35" t="s">
        <v>952</v>
      </c>
      <c r="B219" s="36" t="s">
        <v>221</v>
      </c>
      <c r="C219" s="37" t="s">
        <v>1155</v>
      </c>
      <c r="D219" s="38" t="s">
        <v>26</v>
      </c>
      <c r="E219" s="38">
        <v>11561377.5</v>
      </c>
      <c r="F219" s="39" t="s">
        <v>26</v>
      </c>
      <c r="G219" s="11"/>
    </row>
    <row r="220" spans="1:7" ht="62.4">
      <c r="A220" s="35" t="s">
        <v>381</v>
      </c>
      <c r="B220" s="36" t="s">
        <v>221</v>
      </c>
      <c r="C220" s="37" t="s">
        <v>1154</v>
      </c>
      <c r="D220" s="38">
        <v>9814327.4199999999</v>
      </c>
      <c r="E220" s="38">
        <v>9814327.4199999999</v>
      </c>
      <c r="F220" s="39" t="s">
        <v>26</v>
      </c>
      <c r="G220" s="11"/>
    </row>
    <row r="221" spans="1:7" ht="31.2">
      <c r="A221" s="35" t="s">
        <v>232</v>
      </c>
      <c r="B221" s="36" t="s">
        <v>221</v>
      </c>
      <c r="C221" s="37" t="s">
        <v>1153</v>
      </c>
      <c r="D221" s="38">
        <v>9814327.4199999999</v>
      </c>
      <c r="E221" s="38">
        <v>9814327.4199999999</v>
      </c>
      <c r="F221" s="39" t="s">
        <v>26</v>
      </c>
      <c r="G221" s="11"/>
    </row>
    <row r="222" spans="1:7" ht="31.2">
      <c r="A222" s="35" t="s">
        <v>234</v>
      </c>
      <c r="B222" s="36" t="s">
        <v>221</v>
      </c>
      <c r="C222" s="37" t="s">
        <v>1152</v>
      </c>
      <c r="D222" s="38">
        <v>9814327.4199999999</v>
      </c>
      <c r="E222" s="38">
        <v>9814327.4199999999</v>
      </c>
      <c r="F222" s="39" t="s">
        <v>26</v>
      </c>
      <c r="G222" s="11"/>
    </row>
    <row r="223" spans="1:7" ht="15.6">
      <c r="A223" s="35" t="s">
        <v>952</v>
      </c>
      <c r="B223" s="36" t="s">
        <v>221</v>
      </c>
      <c r="C223" s="37" t="s">
        <v>1151</v>
      </c>
      <c r="D223" s="38" t="s">
        <v>26</v>
      </c>
      <c r="E223" s="38">
        <v>9814327.4199999999</v>
      </c>
      <c r="F223" s="39" t="s">
        <v>26</v>
      </c>
      <c r="G223" s="11"/>
    </row>
    <row r="224" spans="1:7" ht="46.8">
      <c r="A224" s="35" t="s">
        <v>382</v>
      </c>
      <c r="B224" s="36" t="s">
        <v>221</v>
      </c>
      <c r="C224" s="37" t="s">
        <v>1150</v>
      </c>
      <c r="D224" s="38">
        <v>93697.36</v>
      </c>
      <c r="E224" s="38">
        <v>93697.36</v>
      </c>
      <c r="F224" s="39" t="s">
        <v>26</v>
      </c>
      <c r="G224" s="11"/>
    </row>
    <row r="225" spans="1:7" ht="31.2">
      <c r="A225" s="35" t="s">
        <v>232</v>
      </c>
      <c r="B225" s="36" t="s">
        <v>221</v>
      </c>
      <c r="C225" s="37" t="s">
        <v>1149</v>
      </c>
      <c r="D225" s="38">
        <v>93697.36</v>
      </c>
      <c r="E225" s="38">
        <v>93697.36</v>
      </c>
      <c r="F225" s="39" t="s">
        <v>26</v>
      </c>
      <c r="G225" s="11"/>
    </row>
    <row r="226" spans="1:7" ht="31.2">
      <c r="A226" s="35" t="s">
        <v>234</v>
      </c>
      <c r="B226" s="36" t="s">
        <v>221</v>
      </c>
      <c r="C226" s="37" t="s">
        <v>1148</v>
      </c>
      <c r="D226" s="38">
        <v>93697.36</v>
      </c>
      <c r="E226" s="38">
        <v>93697.36</v>
      </c>
      <c r="F226" s="39" t="s">
        <v>26</v>
      </c>
      <c r="G226" s="11"/>
    </row>
    <row r="227" spans="1:7" ht="15.6">
      <c r="A227" s="35" t="s">
        <v>952</v>
      </c>
      <c r="B227" s="36" t="s">
        <v>221</v>
      </c>
      <c r="C227" s="37" t="s">
        <v>1147</v>
      </c>
      <c r="D227" s="38" t="s">
        <v>26</v>
      </c>
      <c r="E227" s="38">
        <v>93697.36</v>
      </c>
      <c r="F227" s="39" t="s">
        <v>26</v>
      </c>
      <c r="G227" s="11"/>
    </row>
    <row r="228" spans="1:7" ht="31.2">
      <c r="A228" s="35" t="s">
        <v>1146</v>
      </c>
      <c r="B228" s="36" t="s">
        <v>221</v>
      </c>
      <c r="C228" s="37" t="s">
        <v>1145</v>
      </c>
      <c r="D228" s="38">
        <v>813000</v>
      </c>
      <c r="E228" s="38">
        <v>812381.23</v>
      </c>
      <c r="F228" s="39">
        <v>618.77</v>
      </c>
      <c r="G228" s="11"/>
    </row>
    <row r="229" spans="1:7" ht="31.2">
      <c r="A229" s="35" t="s">
        <v>232</v>
      </c>
      <c r="B229" s="36" t="s">
        <v>221</v>
      </c>
      <c r="C229" s="37" t="s">
        <v>1144</v>
      </c>
      <c r="D229" s="38">
        <v>813000</v>
      </c>
      <c r="E229" s="38">
        <v>812381.23</v>
      </c>
      <c r="F229" s="39">
        <v>618.77</v>
      </c>
      <c r="G229" s="11"/>
    </row>
    <row r="230" spans="1:7" ht="31.2">
      <c r="A230" s="35" t="s">
        <v>234</v>
      </c>
      <c r="B230" s="36" t="s">
        <v>221</v>
      </c>
      <c r="C230" s="37" t="s">
        <v>1143</v>
      </c>
      <c r="D230" s="38">
        <v>813000</v>
      </c>
      <c r="E230" s="38">
        <v>812381.23</v>
      </c>
      <c r="F230" s="39">
        <v>618.77</v>
      </c>
      <c r="G230" s="11"/>
    </row>
    <row r="231" spans="1:7" ht="15.6">
      <c r="A231" s="35" t="s">
        <v>952</v>
      </c>
      <c r="B231" s="36" t="s">
        <v>221</v>
      </c>
      <c r="C231" s="37" t="s">
        <v>1142</v>
      </c>
      <c r="D231" s="38" t="s">
        <v>26</v>
      </c>
      <c r="E231" s="38">
        <v>812381.23</v>
      </c>
      <c r="F231" s="39" t="s">
        <v>26</v>
      </c>
      <c r="G231" s="11"/>
    </row>
    <row r="232" spans="1:7" ht="31.2">
      <c r="A232" s="35" t="s">
        <v>1141</v>
      </c>
      <c r="B232" s="36" t="s">
        <v>221</v>
      </c>
      <c r="C232" s="37" t="s">
        <v>1140</v>
      </c>
      <c r="D232" s="38">
        <v>400000</v>
      </c>
      <c r="E232" s="38">
        <v>366084.92</v>
      </c>
      <c r="F232" s="39">
        <v>33915.08</v>
      </c>
      <c r="G232" s="11"/>
    </row>
    <row r="233" spans="1:7" ht="31.2">
      <c r="A233" s="35" t="s">
        <v>232</v>
      </c>
      <c r="B233" s="36" t="s">
        <v>221</v>
      </c>
      <c r="C233" s="37" t="s">
        <v>1139</v>
      </c>
      <c r="D233" s="38">
        <v>400000</v>
      </c>
      <c r="E233" s="38">
        <v>366084.92</v>
      </c>
      <c r="F233" s="39">
        <v>33915.08</v>
      </c>
      <c r="G233" s="11"/>
    </row>
    <row r="234" spans="1:7" ht="31.2">
      <c r="A234" s="35" t="s">
        <v>234</v>
      </c>
      <c r="B234" s="36" t="s">
        <v>221</v>
      </c>
      <c r="C234" s="37" t="s">
        <v>1138</v>
      </c>
      <c r="D234" s="38">
        <v>400000</v>
      </c>
      <c r="E234" s="38">
        <v>366084.92</v>
      </c>
      <c r="F234" s="39">
        <v>33915.08</v>
      </c>
      <c r="G234" s="11"/>
    </row>
    <row r="235" spans="1:7" ht="15.6">
      <c r="A235" s="35" t="s">
        <v>952</v>
      </c>
      <c r="B235" s="36" t="s">
        <v>221</v>
      </c>
      <c r="C235" s="37" t="s">
        <v>1137</v>
      </c>
      <c r="D235" s="38" t="s">
        <v>26</v>
      </c>
      <c r="E235" s="38">
        <v>366084.92</v>
      </c>
      <c r="F235" s="39" t="s">
        <v>26</v>
      </c>
      <c r="G235" s="11"/>
    </row>
    <row r="236" spans="1:7" ht="31.2">
      <c r="A236" s="35" t="s">
        <v>1136</v>
      </c>
      <c r="B236" s="36" t="s">
        <v>221</v>
      </c>
      <c r="C236" s="37" t="s">
        <v>1135</v>
      </c>
      <c r="D236" s="38">
        <v>1596538</v>
      </c>
      <c r="E236" s="38">
        <v>1506881.23</v>
      </c>
      <c r="F236" s="39">
        <v>89656.77</v>
      </c>
      <c r="G236" s="11"/>
    </row>
    <row r="237" spans="1:7" ht="31.2">
      <c r="A237" s="35" t="s">
        <v>232</v>
      </c>
      <c r="B237" s="36" t="s">
        <v>221</v>
      </c>
      <c r="C237" s="37" t="s">
        <v>1134</v>
      </c>
      <c r="D237" s="38">
        <v>1596538</v>
      </c>
      <c r="E237" s="38">
        <v>1506881.23</v>
      </c>
      <c r="F237" s="39">
        <v>89656.77</v>
      </c>
      <c r="G237" s="11"/>
    </row>
    <row r="238" spans="1:7" ht="31.2">
      <c r="A238" s="35" t="s">
        <v>234</v>
      </c>
      <c r="B238" s="36" t="s">
        <v>221</v>
      </c>
      <c r="C238" s="37" t="s">
        <v>1133</v>
      </c>
      <c r="D238" s="38">
        <v>1596538</v>
      </c>
      <c r="E238" s="38">
        <v>1506881.23</v>
      </c>
      <c r="F238" s="39">
        <v>89656.77</v>
      </c>
      <c r="G238" s="11"/>
    </row>
    <row r="239" spans="1:7" ht="15.6">
      <c r="A239" s="35" t="s">
        <v>952</v>
      </c>
      <c r="B239" s="36" t="s">
        <v>221</v>
      </c>
      <c r="C239" s="37" t="s">
        <v>1132</v>
      </c>
      <c r="D239" s="38" t="s">
        <v>26</v>
      </c>
      <c r="E239" s="38">
        <v>1506881.23</v>
      </c>
      <c r="F239" s="39" t="s">
        <v>26</v>
      </c>
      <c r="G239" s="11"/>
    </row>
    <row r="240" spans="1:7" ht="78">
      <c r="A240" s="35" t="s">
        <v>383</v>
      </c>
      <c r="B240" s="36" t="s">
        <v>221</v>
      </c>
      <c r="C240" s="37" t="s">
        <v>1131</v>
      </c>
      <c r="D240" s="38">
        <v>13766994.970000001</v>
      </c>
      <c r="E240" s="38">
        <v>13237417.1</v>
      </c>
      <c r="F240" s="39">
        <v>529577.87</v>
      </c>
      <c r="G240" s="11"/>
    </row>
    <row r="241" spans="1:7" ht="31.2">
      <c r="A241" s="35" t="s">
        <v>232</v>
      </c>
      <c r="B241" s="36" t="s">
        <v>221</v>
      </c>
      <c r="C241" s="37" t="s">
        <v>1130</v>
      </c>
      <c r="D241" s="38">
        <v>5229507</v>
      </c>
      <c r="E241" s="38">
        <v>4716979.13</v>
      </c>
      <c r="F241" s="39">
        <v>512527.87</v>
      </c>
      <c r="G241" s="11"/>
    </row>
    <row r="242" spans="1:7" ht="31.2">
      <c r="A242" s="35" t="s">
        <v>234</v>
      </c>
      <c r="B242" s="36" t="s">
        <v>221</v>
      </c>
      <c r="C242" s="37" t="s">
        <v>1129</v>
      </c>
      <c r="D242" s="38">
        <v>5229507</v>
      </c>
      <c r="E242" s="38">
        <v>4716979.13</v>
      </c>
      <c r="F242" s="39">
        <v>512527.87</v>
      </c>
      <c r="G242" s="11"/>
    </row>
    <row r="243" spans="1:7" ht="15.6">
      <c r="A243" s="35" t="s">
        <v>952</v>
      </c>
      <c r="B243" s="36" t="s">
        <v>221</v>
      </c>
      <c r="C243" s="37" t="s">
        <v>1128</v>
      </c>
      <c r="D243" s="38" t="s">
        <v>26</v>
      </c>
      <c r="E243" s="38">
        <v>4716979.13</v>
      </c>
      <c r="F243" s="39" t="s">
        <v>26</v>
      </c>
      <c r="G243" s="11"/>
    </row>
    <row r="244" spans="1:7" ht="31.2">
      <c r="A244" s="35" t="s">
        <v>280</v>
      </c>
      <c r="B244" s="36" t="s">
        <v>221</v>
      </c>
      <c r="C244" s="37" t="s">
        <v>1127</v>
      </c>
      <c r="D244" s="38">
        <v>3410000</v>
      </c>
      <c r="E244" s="38">
        <v>3392950</v>
      </c>
      <c r="F244" s="39">
        <v>17050</v>
      </c>
      <c r="G244" s="11"/>
    </row>
    <row r="245" spans="1:7" ht="15.6">
      <c r="A245" s="35" t="s">
        <v>281</v>
      </c>
      <c r="B245" s="36" t="s">
        <v>221</v>
      </c>
      <c r="C245" s="37" t="s">
        <v>1126</v>
      </c>
      <c r="D245" s="38">
        <v>3410000</v>
      </c>
      <c r="E245" s="38">
        <v>3392950</v>
      </c>
      <c r="F245" s="39">
        <v>17050</v>
      </c>
      <c r="G245" s="11"/>
    </row>
    <row r="246" spans="1:7" ht="46.8">
      <c r="A246" s="35" t="s">
        <v>456</v>
      </c>
      <c r="B246" s="36" t="s">
        <v>221</v>
      </c>
      <c r="C246" s="37" t="s">
        <v>1125</v>
      </c>
      <c r="D246" s="38" t="s">
        <v>26</v>
      </c>
      <c r="E246" s="38">
        <v>3392950</v>
      </c>
      <c r="F246" s="39" t="s">
        <v>26</v>
      </c>
      <c r="G246" s="11"/>
    </row>
    <row r="247" spans="1:7" ht="15.6">
      <c r="A247" s="35" t="s">
        <v>237</v>
      </c>
      <c r="B247" s="36" t="s">
        <v>221</v>
      </c>
      <c r="C247" s="37" t="s">
        <v>1124</v>
      </c>
      <c r="D247" s="38">
        <v>5127487.97</v>
      </c>
      <c r="E247" s="38">
        <v>5127487.97</v>
      </c>
      <c r="F247" s="39" t="s">
        <v>26</v>
      </c>
      <c r="G247" s="11"/>
    </row>
    <row r="248" spans="1:7" ht="46.8">
      <c r="A248" s="35" t="s">
        <v>384</v>
      </c>
      <c r="B248" s="36" t="s">
        <v>221</v>
      </c>
      <c r="C248" s="37" t="s">
        <v>1123</v>
      </c>
      <c r="D248" s="38">
        <v>5127487.97</v>
      </c>
      <c r="E248" s="38">
        <v>5127487.97</v>
      </c>
      <c r="F248" s="39" t="s">
        <v>26</v>
      </c>
      <c r="G248" s="11"/>
    </row>
    <row r="249" spans="1:7" ht="62.4">
      <c r="A249" s="35" t="s">
        <v>1064</v>
      </c>
      <c r="B249" s="36" t="s">
        <v>221</v>
      </c>
      <c r="C249" s="37" t="s">
        <v>1122</v>
      </c>
      <c r="D249" s="38" t="s">
        <v>26</v>
      </c>
      <c r="E249" s="38">
        <v>5127487.97</v>
      </c>
      <c r="F249" s="39" t="s">
        <v>26</v>
      </c>
      <c r="G249" s="11"/>
    </row>
    <row r="250" spans="1:7" ht="46.8">
      <c r="A250" s="35" t="s">
        <v>385</v>
      </c>
      <c r="B250" s="36" t="s">
        <v>221</v>
      </c>
      <c r="C250" s="37" t="s">
        <v>1121</v>
      </c>
      <c r="D250" s="38">
        <v>4810004.1399999997</v>
      </c>
      <c r="E250" s="38">
        <v>4810004.1399999997</v>
      </c>
      <c r="F250" s="39" t="s">
        <v>26</v>
      </c>
      <c r="G250" s="11"/>
    </row>
    <row r="251" spans="1:7" ht="15.6">
      <c r="A251" s="35" t="s">
        <v>237</v>
      </c>
      <c r="B251" s="36" t="s">
        <v>221</v>
      </c>
      <c r="C251" s="37" t="s">
        <v>1120</v>
      </c>
      <c r="D251" s="38">
        <v>4810004.1399999997</v>
      </c>
      <c r="E251" s="38">
        <v>4810004.1399999997</v>
      </c>
      <c r="F251" s="39" t="s">
        <v>26</v>
      </c>
      <c r="G251" s="11"/>
    </row>
    <row r="252" spans="1:7" ht="46.8">
      <c r="A252" s="35" t="s">
        <v>384</v>
      </c>
      <c r="B252" s="36" t="s">
        <v>221</v>
      </c>
      <c r="C252" s="37" t="s">
        <v>1119</v>
      </c>
      <c r="D252" s="38">
        <v>4810004.1399999997</v>
      </c>
      <c r="E252" s="38">
        <v>4810004.1399999997</v>
      </c>
      <c r="F252" s="39" t="s">
        <v>26</v>
      </c>
      <c r="G252" s="11"/>
    </row>
    <row r="253" spans="1:7" ht="62.4">
      <c r="A253" s="35" t="s">
        <v>386</v>
      </c>
      <c r="B253" s="36" t="s">
        <v>221</v>
      </c>
      <c r="C253" s="37" t="s">
        <v>1118</v>
      </c>
      <c r="D253" s="38" t="s">
        <v>26</v>
      </c>
      <c r="E253" s="38">
        <v>4810004.1399999997</v>
      </c>
      <c r="F253" s="39" t="s">
        <v>26</v>
      </c>
      <c r="G253" s="11"/>
    </row>
    <row r="254" spans="1:7" ht="31.2">
      <c r="A254" s="35" t="s">
        <v>387</v>
      </c>
      <c r="B254" s="36" t="s">
        <v>221</v>
      </c>
      <c r="C254" s="37" t="s">
        <v>1117</v>
      </c>
      <c r="D254" s="38">
        <v>11858648.970000001</v>
      </c>
      <c r="E254" s="38">
        <v>11028357.460000001</v>
      </c>
      <c r="F254" s="39">
        <v>830291.51</v>
      </c>
      <c r="G254" s="11"/>
    </row>
    <row r="255" spans="1:7" ht="15.6">
      <c r="A255" s="35" t="s">
        <v>237</v>
      </c>
      <c r="B255" s="36" t="s">
        <v>221</v>
      </c>
      <c r="C255" s="37" t="s">
        <v>1116</v>
      </c>
      <c r="D255" s="38">
        <v>11858648.970000001</v>
      </c>
      <c r="E255" s="38">
        <v>11028357.460000001</v>
      </c>
      <c r="F255" s="39">
        <v>830291.51</v>
      </c>
      <c r="G255" s="11"/>
    </row>
    <row r="256" spans="1:7" ht="46.8">
      <c r="A256" s="35" t="s">
        <v>384</v>
      </c>
      <c r="B256" s="36" t="s">
        <v>221</v>
      </c>
      <c r="C256" s="37" t="s">
        <v>1115</v>
      </c>
      <c r="D256" s="38">
        <v>11858648.970000001</v>
      </c>
      <c r="E256" s="38">
        <v>11028357.460000001</v>
      </c>
      <c r="F256" s="39">
        <v>830291.51</v>
      </c>
      <c r="G256" s="11"/>
    </row>
    <row r="257" spans="1:7" ht="62.4">
      <c r="A257" s="35" t="s">
        <v>386</v>
      </c>
      <c r="B257" s="36" t="s">
        <v>221</v>
      </c>
      <c r="C257" s="37" t="s">
        <v>1114</v>
      </c>
      <c r="D257" s="38" t="s">
        <v>26</v>
      </c>
      <c r="E257" s="38">
        <v>11028357.460000001</v>
      </c>
      <c r="F257" s="39" t="s">
        <v>26</v>
      </c>
      <c r="G257" s="11"/>
    </row>
    <row r="258" spans="1:7" ht="46.8">
      <c r="A258" s="35" t="s">
        <v>1113</v>
      </c>
      <c r="B258" s="36" t="s">
        <v>221</v>
      </c>
      <c r="C258" s="37" t="s">
        <v>1112</v>
      </c>
      <c r="D258" s="38">
        <v>32661326.539999999</v>
      </c>
      <c r="E258" s="38">
        <v>32661326.539999999</v>
      </c>
      <c r="F258" s="39" t="s">
        <v>26</v>
      </c>
      <c r="G258" s="11"/>
    </row>
    <row r="259" spans="1:7" ht="31.2">
      <c r="A259" s="35" t="s">
        <v>280</v>
      </c>
      <c r="B259" s="36" t="s">
        <v>221</v>
      </c>
      <c r="C259" s="37" t="s">
        <v>1111</v>
      </c>
      <c r="D259" s="38">
        <v>32661326.539999999</v>
      </c>
      <c r="E259" s="38">
        <v>32661326.539999999</v>
      </c>
      <c r="F259" s="39" t="s">
        <v>26</v>
      </c>
      <c r="G259" s="11"/>
    </row>
    <row r="260" spans="1:7" ht="15.6">
      <c r="A260" s="35" t="s">
        <v>281</v>
      </c>
      <c r="B260" s="36" t="s">
        <v>221</v>
      </c>
      <c r="C260" s="37" t="s">
        <v>1110</v>
      </c>
      <c r="D260" s="38">
        <v>32661326.539999999</v>
      </c>
      <c r="E260" s="38">
        <v>32661326.539999999</v>
      </c>
      <c r="F260" s="39" t="s">
        <v>26</v>
      </c>
      <c r="G260" s="11"/>
    </row>
    <row r="261" spans="1:7" ht="46.8">
      <c r="A261" s="35" t="s">
        <v>456</v>
      </c>
      <c r="B261" s="36" t="s">
        <v>221</v>
      </c>
      <c r="C261" s="37" t="s">
        <v>1109</v>
      </c>
      <c r="D261" s="38" t="s">
        <v>26</v>
      </c>
      <c r="E261" s="38">
        <v>32661326.539999999</v>
      </c>
      <c r="F261" s="39" t="s">
        <v>26</v>
      </c>
      <c r="G261" s="11"/>
    </row>
    <row r="262" spans="1:7" ht="15.6">
      <c r="A262" s="35" t="s">
        <v>1108</v>
      </c>
      <c r="B262" s="36" t="s">
        <v>221</v>
      </c>
      <c r="C262" s="37" t="s">
        <v>1107</v>
      </c>
      <c r="D262" s="38">
        <v>2439025</v>
      </c>
      <c r="E262" s="38">
        <v>2439025</v>
      </c>
      <c r="F262" s="39" t="s">
        <v>26</v>
      </c>
      <c r="G262" s="11"/>
    </row>
    <row r="263" spans="1:7" ht="31.2">
      <c r="A263" s="35" t="s">
        <v>232</v>
      </c>
      <c r="B263" s="36" t="s">
        <v>221</v>
      </c>
      <c r="C263" s="37" t="s">
        <v>1106</v>
      </c>
      <c r="D263" s="38">
        <v>2439025</v>
      </c>
      <c r="E263" s="38">
        <v>2439025</v>
      </c>
      <c r="F263" s="39" t="s">
        <v>26</v>
      </c>
      <c r="G263" s="11"/>
    </row>
    <row r="264" spans="1:7" ht="31.2">
      <c r="A264" s="35" t="s">
        <v>234</v>
      </c>
      <c r="B264" s="36" t="s">
        <v>221</v>
      </c>
      <c r="C264" s="37" t="s">
        <v>1105</v>
      </c>
      <c r="D264" s="38">
        <v>2439025</v>
      </c>
      <c r="E264" s="38">
        <v>2439025</v>
      </c>
      <c r="F264" s="39" t="s">
        <v>26</v>
      </c>
      <c r="G264" s="11"/>
    </row>
    <row r="265" spans="1:7" ht="15.6">
      <c r="A265" s="35" t="s">
        <v>952</v>
      </c>
      <c r="B265" s="36" t="s">
        <v>221</v>
      </c>
      <c r="C265" s="37" t="s">
        <v>1104</v>
      </c>
      <c r="D265" s="38" t="s">
        <v>26</v>
      </c>
      <c r="E265" s="38">
        <v>2439025</v>
      </c>
      <c r="F265" s="39" t="s">
        <v>26</v>
      </c>
      <c r="G265" s="11"/>
    </row>
    <row r="266" spans="1:7" ht="31.2">
      <c r="A266" s="35" t="s">
        <v>1103</v>
      </c>
      <c r="B266" s="36" t="s">
        <v>221</v>
      </c>
      <c r="C266" s="37" t="s">
        <v>1102</v>
      </c>
      <c r="D266" s="38">
        <v>231000</v>
      </c>
      <c r="E266" s="38">
        <v>157574.88</v>
      </c>
      <c r="F266" s="39">
        <v>73425.119999999995</v>
      </c>
      <c r="G266" s="11"/>
    </row>
    <row r="267" spans="1:7" ht="31.2">
      <c r="A267" s="35" t="s">
        <v>232</v>
      </c>
      <c r="B267" s="36" t="s">
        <v>221</v>
      </c>
      <c r="C267" s="37" t="s">
        <v>1101</v>
      </c>
      <c r="D267" s="38">
        <v>231000</v>
      </c>
      <c r="E267" s="38">
        <v>157574.88</v>
      </c>
      <c r="F267" s="39">
        <v>73425.119999999995</v>
      </c>
      <c r="G267" s="11"/>
    </row>
    <row r="268" spans="1:7" ht="31.2">
      <c r="A268" s="35" t="s">
        <v>234</v>
      </c>
      <c r="B268" s="36" t="s">
        <v>221</v>
      </c>
      <c r="C268" s="37" t="s">
        <v>1100</v>
      </c>
      <c r="D268" s="38">
        <v>231000</v>
      </c>
      <c r="E268" s="38">
        <v>157574.88</v>
      </c>
      <c r="F268" s="39">
        <v>73425.119999999995</v>
      </c>
      <c r="G268" s="11"/>
    </row>
    <row r="269" spans="1:7" ht="15.6">
      <c r="A269" s="35" t="s">
        <v>952</v>
      </c>
      <c r="B269" s="36" t="s">
        <v>221</v>
      </c>
      <c r="C269" s="37" t="s">
        <v>1099</v>
      </c>
      <c r="D269" s="38" t="s">
        <v>26</v>
      </c>
      <c r="E269" s="38">
        <v>157574.88</v>
      </c>
      <c r="F269" s="39" t="s">
        <v>26</v>
      </c>
      <c r="G269" s="11"/>
    </row>
    <row r="270" spans="1:7" ht="62.4">
      <c r="A270" s="35" t="s">
        <v>1073</v>
      </c>
      <c r="B270" s="36" t="s">
        <v>221</v>
      </c>
      <c r="C270" s="37" t="s">
        <v>1098</v>
      </c>
      <c r="D270" s="38">
        <v>273265</v>
      </c>
      <c r="E270" s="38">
        <v>273265</v>
      </c>
      <c r="F270" s="39" t="s">
        <v>26</v>
      </c>
      <c r="G270" s="11"/>
    </row>
    <row r="271" spans="1:7" ht="15.6">
      <c r="A271" s="35" t="s">
        <v>237</v>
      </c>
      <c r="B271" s="36" t="s">
        <v>221</v>
      </c>
      <c r="C271" s="37" t="s">
        <v>1097</v>
      </c>
      <c r="D271" s="38">
        <v>273265</v>
      </c>
      <c r="E271" s="38">
        <v>273265</v>
      </c>
      <c r="F271" s="39" t="s">
        <v>26</v>
      </c>
      <c r="G271" s="11"/>
    </row>
    <row r="272" spans="1:7" ht="46.8">
      <c r="A272" s="35" t="s">
        <v>384</v>
      </c>
      <c r="B272" s="36" t="s">
        <v>221</v>
      </c>
      <c r="C272" s="37" t="s">
        <v>1096</v>
      </c>
      <c r="D272" s="38">
        <v>273265</v>
      </c>
      <c r="E272" s="38">
        <v>273265</v>
      </c>
      <c r="F272" s="39" t="s">
        <v>26</v>
      </c>
      <c r="G272" s="11"/>
    </row>
    <row r="273" spans="1:7" ht="62.4">
      <c r="A273" s="35" t="s">
        <v>1064</v>
      </c>
      <c r="B273" s="36" t="s">
        <v>221</v>
      </c>
      <c r="C273" s="37" t="s">
        <v>1095</v>
      </c>
      <c r="D273" s="38" t="s">
        <v>26</v>
      </c>
      <c r="E273" s="38">
        <v>273265</v>
      </c>
      <c r="F273" s="39" t="s">
        <v>26</v>
      </c>
      <c r="G273" s="11"/>
    </row>
    <row r="274" spans="1:7" ht="46.8">
      <c r="A274" s="35" t="s">
        <v>1068</v>
      </c>
      <c r="B274" s="36" t="s">
        <v>221</v>
      </c>
      <c r="C274" s="37" t="s">
        <v>1094</v>
      </c>
      <c r="D274" s="38">
        <v>20000</v>
      </c>
      <c r="E274" s="38">
        <v>20000</v>
      </c>
      <c r="F274" s="39" t="s">
        <v>26</v>
      </c>
      <c r="G274" s="11"/>
    </row>
    <row r="275" spans="1:7" ht="15.6">
      <c r="A275" s="35" t="s">
        <v>237</v>
      </c>
      <c r="B275" s="36" t="s">
        <v>221</v>
      </c>
      <c r="C275" s="37" t="s">
        <v>1093</v>
      </c>
      <c r="D275" s="38">
        <v>20000</v>
      </c>
      <c r="E275" s="38">
        <v>20000</v>
      </c>
      <c r="F275" s="39" t="s">
        <v>26</v>
      </c>
      <c r="G275" s="11"/>
    </row>
    <row r="276" spans="1:7" ht="46.8">
      <c r="A276" s="35" t="s">
        <v>384</v>
      </c>
      <c r="B276" s="36" t="s">
        <v>221</v>
      </c>
      <c r="C276" s="37" t="s">
        <v>1092</v>
      </c>
      <c r="D276" s="38">
        <v>20000</v>
      </c>
      <c r="E276" s="38">
        <v>20000</v>
      </c>
      <c r="F276" s="39" t="s">
        <v>26</v>
      </c>
      <c r="G276" s="11"/>
    </row>
    <row r="277" spans="1:7" ht="62.4">
      <c r="A277" s="35" t="s">
        <v>1064</v>
      </c>
      <c r="B277" s="36" t="s">
        <v>221</v>
      </c>
      <c r="C277" s="37" t="s">
        <v>1091</v>
      </c>
      <c r="D277" s="38" t="s">
        <v>26</v>
      </c>
      <c r="E277" s="38">
        <v>20000</v>
      </c>
      <c r="F277" s="39" t="s">
        <v>26</v>
      </c>
      <c r="G277" s="11"/>
    </row>
    <row r="278" spans="1:7" ht="46.8">
      <c r="A278" s="35" t="s">
        <v>388</v>
      </c>
      <c r="B278" s="36" t="s">
        <v>221</v>
      </c>
      <c r="C278" s="37" t="s">
        <v>389</v>
      </c>
      <c r="D278" s="38">
        <v>19000</v>
      </c>
      <c r="E278" s="38">
        <v>19000</v>
      </c>
      <c r="F278" s="39" t="s">
        <v>26</v>
      </c>
      <c r="G278" s="11"/>
    </row>
    <row r="279" spans="1:7" ht="15.6">
      <c r="A279" s="35" t="s">
        <v>243</v>
      </c>
      <c r="B279" s="36" t="s">
        <v>221</v>
      </c>
      <c r="C279" s="37" t="s">
        <v>390</v>
      </c>
      <c r="D279" s="38">
        <v>19000</v>
      </c>
      <c r="E279" s="38">
        <v>19000</v>
      </c>
      <c r="F279" s="39" t="s">
        <v>26</v>
      </c>
      <c r="G279" s="11"/>
    </row>
    <row r="280" spans="1:7" ht="15.6">
      <c r="A280" s="35" t="s">
        <v>391</v>
      </c>
      <c r="B280" s="36" t="s">
        <v>221</v>
      </c>
      <c r="C280" s="37" t="s">
        <v>392</v>
      </c>
      <c r="D280" s="38">
        <v>19000</v>
      </c>
      <c r="E280" s="38">
        <v>19000</v>
      </c>
      <c r="F280" s="39" t="s">
        <v>26</v>
      </c>
      <c r="G280" s="11"/>
    </row>
    <row r="281" spans="1:7" ht="46.8">
      <c r="A281" s="35" t="s">
        <v>1090</v>
      </c>
      <c r="B281" s="36" t="s">
        <v>221</v>
      </c>
      <c r="C281" s="37" t="s">
        <v>1089</v>
      </c>
      <c r="D281" s="38">
        <v>6100000</v>
      </c>
      <c r="E281" s="38">
        <v>6100000</v>
      </c>
      <c r="F281" s="39" t="s">
        <v>26</v>
      </c>
      <c r="G281" s="11"/>
    </row>
    <row r="282" spans="1:7" ht="15.6">
      <c r="A282" s="35" t="s">
        <v>237</v>
      </c>
      <c r="B282" s="36" t="s">
        <v>221</v>
      </c>
      <c r="C282" s="37" t="s">
        <v>1088</v>
      </c>
      <c r="D282" s="38">
        <v>6100000</v>
      </c>
      <c r="E282" s="38">
        <v>6100000</v>
      </c>
      <c r="F282" s="39" t="s">
        <v>26</v>
      </c>
      <c r="G282" s="11"/>
    </row>
    <row r="283" spans="1:7" ht="46.8">
      <c r="A283" s="35" t="s">
        <v>384</v>
      </c>
      <c r="B283" s="36" t="s">
        <v>221</v>
      </c>
      <c r="C283" s="37" t="s">
        <v>1087</v>
      </c>
      <c r="D283" s="38">
        <v>6100000</v>
      </c>
      <c r="E283" s="38">
        <v>6100000</v>
      </c>
      <c r="F283" s="39" t="s">
        <v>26</v>
      </c>
      <c r="G283" s="11"/>
    </row>
    <row r="284" spans="1:7" ht="62.4">
      <c r="A284" s="35" t="s">
        <v>386</v>
      </c>
      <c r="B284" s="36" t="s">
        <v>221</v>
      </c>
      <c r="C284" s="37" t="s">
        <v>1086</v>
      </c>
      <c r="D284" s="38" t="s">
        <v>26</v>
      </c>
      <c r="E284" s="38">
        <v>6100000</v>
      </c>
      <c r="F284" s="39" t="s">
        <v>26</v>
      </c>
      <c r="G284" s="11"/>
    </row>
    <row r="285" spans="1:7" ht="46.8">
      <c r="A285" s="35" t="s">
        <v>393</v>
      </c>
      <c r="B285" s="36" t="s">
        <v>221</v>
      </c>
      <c r="C285" s="37" t="s">
        <v>1085</v>
      </c>
      <c r="D285" s="38">
        <v>61616.160000000003</v>
      </c>
      <c r="E285" s="38">
        <v>61605.26</v>
      </c>
      <c r="F285" s="39">
        <v>10.9</v>
      </c>
      <c r="G285" s="11"/>
    </row>
    <row r="286" spans="1:7" ht="15.6">
      <c r="A286" s="35" t="s">
        <v>237</v>
      </c>
      <c r="B286" s="36" t="s">
        <v>221</v>
      </c>
      <c r="C286" s="37" t="s">
        <v>1084</v>
      </c>
      <c r="D286" s="38">
        <v>61616.160000000003</v>
      </c>
      <c r="E286" s="38">
        <v>61605.26</v>
      </c>
      <c r="F286" s="39">
        <v>10.9</v>
      </c>
      <c r="G286" s="11"/>
    </row>
    <row r="287" spans="1:7" ht="46.8">
      <c r="A287" s="35" t="s">
        <v>384</v>
      </c>
      <c r="B287" s="36" t="s">
        <v>221</v>
      </c>
      <c r="C287" s="37" t="s">
        <v>1083</v>
      </c>
      <c r="D287" s="38">
        <v>61616.160000000003</v>
      </c>
      <c r="E287" s="38">
        <v>61605.26</v>
      </c>
      <c r="F287" s="39">
        <v>10.9</v>
      </c>
      <c r="G287" s="11"/>
    </row>
    <row r="288" spans="1:7" ht="62.4">
      <c r="A288" s="35" t="s">
        <v>386</v>
      </c>
      <c r="B288" s="36" t="s">
        <v>221</v>
      </c>
      <c r="C288" s="37" t="s">
        <v>1082</v>
      </c>
      <c r="D288" s="38" t="s">
        <v>26</v>
      </c>
      <c r="E288" s="38">
        <v>61605.26</v>
      </c>
      <c r="F288" s="39" t="s">
        <v>26</v>
      </c>
      <c r="G288" s="11"/>
    </row>
    <row r="289" spans="1:7" ht="31.2">
      <c r="A289" s="35" t="s">
        <v>394</v>
      </c>
      <c r="B289" s="36" t="s">
        <v>221</v>
      </c>
      <c r="C289" s="37" t="s">
        <v>1081</v>
      </c>
      <c r="D289" s="38">
        <v>434696</v>
      </c>
      <c r="E289" s="38">
        <v>434696</v>
      </c>
      <c r="F289" s="39" t="s">
        <v>26</v>
      </c>
      <c r="G289" s="11"/>
    </row>
    <row r="290" spans="1:7" ht="31.2">
      <c r="A290" s="35" t="s">
        <v>232</v>
      </c>
      <c r="B290" s="36" t="s">
        <v>221</v>
      </c>
      <c r="C290" s="37" t="s">
        <v>1080</v>
      </c>
      <c r="D290" s="38">
        <v>434696</v>
      </c>
      <c r="E290" s="38">
        <v>434696</v>
      </c>
      <c r="F290" s="39" t="s">
        <v>26</v>
      </c>
      <c r="G290" s="11"/>
    </row>
    <row r="291" spans="1:7" ht="31.2">
      <c r="A291" s="35" t="s">
        <v>234</v>
      </c>
      <c r="B291" s="36" t="s">
        <v>221</v>
      </c>
      <c r="C291" s="37" t="s">
        <v>1079</v>
      </c>
      <c r="D291" s="38">
        <v>434696</v>
      </c>
      <c r="E291" s="38">
        <v>434696</v>
      </c>
      <c r="F291" s="39" t="s">
        <v>26</v>
      </c>
      <c r="G291" s="11"/>
    </row>
    <row r="292" spans="1:7" ht="15.6">
      <c r="A292" s="35" t="s">
        <v>952</v>
      </c>
      <c r="B292" s="36" t="s">
        <v>221</v>
      </c>
      <c r="C292" s="37" t="s">
        <v>1078</v>
      </c>
      <c r="D292" s="38" t="s">
        <v>26</v>
      </c>
      <c r="E292" s="38">
        <v>434696</v>
      </c>
      <c r="F292" s="39" t="s">
        <v>26</v>
      </c>
      <c r="G292" s="11"/>
    </row>
    <row r="293" spans="1:7" ht="15.6">
      <c r="A293" s="35" t="s">
        <v>396</v>
      </c>
      <c r="B293" s="36" t="s">
        <v>221</v>
      </c>
      <c r="C293" s="37" t="s">
        <v>397</v>
      </c>
      <c r="D293" s="38">
        <v>30000</v>
      </c>
      <c r="E293" s="38">
        <v>30000</v>
      </c>
      <c r="F293" s="39" t="s">
        <v>26</v>
      </c>
      <c r="G293" s="11"/>
    </row>
    <row r="294" spans="1:7" ht="31.2">
      <c r="A294" s="35" t="s">
        <v>232</v>
      </c>
      <c r="B294" s="36" t="s">
        <v>221</v>
      </c>
      <c r="C294" s="37" t="s">
        <v>398</v>
      </c>
      <c r="D294" s="38">
        <v>30000</v>
      </c>
      <c r="E294" s="38">
        <v>30000</v>
      </c>
      <c r="F294" s="39" t="s">
        <v>26</v>
      </c>
      <c r="G294" s="11"/>
    </row>
    <row r="295" spans="1:7" ht="31.2">
      <c r="A295" s="35" t="s">
        <v>234</v>
      </c>
      <c r="B295" s="36" t="s">
        <v>221</v>
      </c>
      <c r="C295" s="37" t="s">
        <v>399</v>
      </c>
      <c r="D295" s="38">
        <v>30000</v>
      </c>
      <c r="E295" s="38">
        <v>30000</v>
      </c>
      <c r="F295" s="39" t="s">
        <v>26</v>
      </c>
      <c r="G295" s="11"/>
    </row>
    <row r="296" spans="1:7" ht="15.6">
      <c r="A296" s="35" t="s">
        <v>952</v>
      </c>
      <c r="B296" s="36" t="s">
        <v>221</v>
      </c>
      <c r="C296" s="37" t="s">
        <v>400</v>
      </c>
      <c r="D296" s="38" t="s">
        <v>26</v>
      </c>
      <c r="E296" s="38">
        <v>30000</v>
      </c>
      <c r="F296" s="39" t="s">
        <v>26</v>
      </c>
      <c r="G296" s="11"/>
    </row>
    <row r="297" spans="1:7" ht="15.6">
      <c r="A297" s="35" t="s">
        <v>395</v>
      </c>
      <c r="B297" s="36" t="s">
        <v>221</v>
      </c>
      <c r="C297" s="37" t="s">
        <v>1077</v>
      </c>
      <c r="D297" s="38">
        <v>44920</v>
      </c>
      <c r="E297" s="38">
        <v>44920</v>
      </c>
      <c r="F297" s="39" t="s">
        <v>26</v>
      </c>
      <c r="G297" s="11"/>
    </row>
    <row r="298" spans="1:7" ht="31.2">
      <c r="A298" s="35" t="s">
        <v>232</v>
      </c>
      <c r="B298" s="36" t="s">
        <v>221</v>
      </c>
      <c r="C298" s="37" t="s">
        <v>1076</v>
      </c>
      <c r="D298" s="38">
        <v>44920</v>
      </c>
      <c r="E298" s="38">
        <v>44920</v>
      </c>
      <c r="F298" s="39" t="s">
        <v>26</v>
      </c>
      <c r="G298" s="11"/>
    </row>
    <row r="299" spans="1:7" ht="31.2">
      <c r="A299" s="35" t="s">
        <v>234</v>
      </c>
      <c r="B299" s="36" t="s">
        <v>221</v>
      </c>
      <c r="C299" s="37" t="s">
        <v>1075</v>
      </c>
      <c r="D299" s="38">
        <v>44920</v>
      </c>
      <c r="E299" s="38">
        <v>44920</v>
      </c>
      <c r="F299" s="39" t="s">
        <v>26</v>
      </c>
      <c r="G299" s="11"/>
    </row>
    <row r="300" spans="1:7" ht="15.6">
      <c r="A300" s="35" t="s">
        <v>952</v>
      </c>
      <c r="B300" s="36" t="s">
        <v>221</v>
      </c>
      <c r="C300" s="37" t="s">
        <v>1074</v>
      </c>
      <c r="D300" s="38" t="s">
        <v>26</v>
      </c>
      <c r="E300" s="38">
        <v>44920</v>
      </c>
      <c r="F300" s="39" t="s">
        <v>26</v>
      </c>
      <c r="G300" s="11"/>
    </row>
    <row r="301" spans="1:7" ht="46.8">
      <c r="A301" s="35" t="s">
        <v>401</v>
      </c>
      <c r="B301" s="36" t="s">
        <v>221</v>
      </c>
      <c r="C301" s="37" t="s">
        <v>402</v>
      </c>
      <c r="D301" s="38">
        <v>15437005</v>
      </c>
      <c r="E301" s="38">
        <v>15437005</v>
      </c>
      <c r="F301" s="39" t="s">
        <v>26</v>
      </c>
      <c r="G301" s="11"/>
    </row>
    <row r="302" spans="1:7" ht="31.2">
      <c r="A302" s="35" t="s">
        <v>303</v>
      </c>
      <c r="B302" s="36" t="s">
        <v>221</v>
      </c>
      <c r="C302" s="37" t="s">
        <v>403</v>
      </c>
      <c r="D302" s="38">
        <v>15437005</v>
      </c>
      <c r="E302" s="38">
        <v>15437005</v>
      </c>
      <c r="F302" s="39" t="s">
        <v>26</v>
      </c>
      <c r="G302" s="11"/>
    </row>
    <row r="303" spans="1:7" ht="15.6">
      <c r="A303" s="35" t="s">
        <v>404</v>
      </c>
      <c r="B303" s="36" t="s">
        <v>221</v>
      </c>
      <c r="C303" s="37" t="s">
        <v>405</v>
      </c>
      <c r="D303" s="38">
        <v>15437005</v>
      </c>
      <c r="E303" s="38">
        <v>15437005</v>
      </c>
      <c r="F303" s="39" t="s">
        <v>26</v>
      </c>
      <c r="G303" s="11"/>
    </row>
    <row r="304" spans="1:7" ht="62.4">
      <c r="A304" s="35" t="s">
        <v>406</v>
      </c>
      <c r="B304" s="36" t="s">
        <v>221</v>
      </c>
      <c r="C304" s="37" t="s">
        <v>407</v>
      </c>
      <c r="D304" s="38" t="s">
        <v>26</v>
      </c>
      <c r="E304" s="38">
        <v>15437005</v>
      </c>
      <c r="F304" s="39" t="s">
        <v>26</v>
      </c>
      <c r="G304" s="11"/>
    </row>
    <row r="305" spans="1:7" ht="46.8">
      <c r="A305" s="35" t="s">
        <v>408</v>
      </c>
      <c r="B305" s="36" t="s">
        <v>221</v>
      </c>
      <c r="C305" s="37" t="s">
        <v>409</v>
      </c>
      <c r="D305" s="38">
        <v>7740500</v>
      </c>
      <c r="E305" s="38">
        <v>7740500</v>
      </c>
      <c r="F305" s="39" t="s">
        <v>26</v>
      </c>
      <c r="G305" s="11"/>
    </row>
    <row r="306" spans="1:7" ht="31.2">
      <c r="A306" s="35" t="s">
        <v>303</v>
      </c>
      <c r="B306" s="36" t="s">
        <v>221</v>
      </c>
      <c r="C306" s="37" t="s">
        <v>410</v>
      </c>
      <c r="D306" s="38">
        <v>7740500</v>
      </c>
      <c r="E306" s="38">
        <v>7740500</v>
      </c>
      <c r="F306" s="39" t="s">
        <v>26</v>
      </c>
      <c r="G306" s="11"/>
    </row>
    <row r="307" spans="1:7" ht="15.6">
      <c r="A307" s="35" t="s">
        <v>404</v>
      </c>
      <c r="B307" s="36" t="s">
        <v>221</v>
      </c>
      <c r="C307" s="37" t="s">
        <v>411</v>
      </c>
      <c r="D307" s="38">
        <v>7740500</v>
      </c>
      <c r="E307" s="38">
        <v>7740500</v>
      </c>
      <c r="F307" s="39" t="s">
        <v>26</v>
      </c>
      <c r="G307" s="11"/>
    </row>
    <row r="308" spans="1:7" ht="62.4">
      <c r="A308" s="35" t="s">
        <v>406</v>
      </c>
      <c r="B308" s="36" t="s">
        <v>221</v>
      </c>
      <c r="C308" s="37" t="s">
        <v>412</v>
      </c>
      <c r="D308" s="38" t="s">
        <v>26</v>
      </c>
      <c r="E308" s="38">
        <v>7740500</v>
      </c>
      <c r="F308" s="39" t="s">
        <v>26</v>
      </c>
      <c r="G308" s="11"/>
    </row>
    <row r="309" spans="1:7" ht="62.4">
      <c r="A309" s="35" t="s">
        <v>413</v>
      </c>
      <c r="B309" s="36" t="s">
        <v>221</v>
      </c>
      <c r="C309" s="37" t="s">
        <v>414</v>
      </c>
      <c r="D309" s="38">
        <v>149247.45000000001</v>
      </c>
      <c r="E309" s="38">
        <v>149247.45000000001</v>
      </c>
      <c r="F309" s="39" t="s">
        <v>26</v>
      </c>
      <c r="G309" s="11"/>
    </row>
    <row r="310" spans="1:7" ht="31.2">
      <c r="A310" s="35" t="s">
        <v>303</v>
      </c>
      <c r="B310" s="36" t="s">
        <v>221</v>
      </c>
      <c r="C310" s="37" t="s">
        <v>415</v>
      </c>
      <c r="D310" s="38">
        <v>149247.45000000001</v>
      </c>
      <c r="E310" s="38">
        <v>149247.45000000001</v>
      </c>
      <c r="F310" s="39" t="s">
        <v>26</v>
      </c>
      <c r="G310" s="11"/>
    </row>
    <row r="311" spans="1:7" ht="15.6">
      <c r="A311" s="35" t="s">
        <v>404</v>
      </c>
      <c r="B311" s="36" t="s">
        <v>221</v>
      </c>
      <c r="C311" s="37" t="s">
        <v>416</v>
      </c>
      <c r="D311" s="38">
        <v>149247.45000000001</v>
      </c>
      <c r="E311" s="38">
        <v>149247.45000000001</v>
      </c>
      <c r="F311" s="39" t="s">
        <v>26</v>
      </c>
      <c r="G311" s="11"/>
    </row>
    <row r="312" spans="1:7" ht="15.6">
      <c r="A312" s="35" t="s">
        <v>417</v>
      </c>
      <c r="B312" s="36" t="s">
        <v>221</v>
      </c>
      <c r="C312" s="37" t="s">
        <v>418</v>
      </c>
      <c r="D312" s="38" t="s">
        <v>26</v>
      </c>
      <c r="E312" s="38">
        <v>149247.45000000001</v>
      </c>
      <c r="F312" s="39" t="s">
        <v>26</v>
      </c>
      <c r="G312" s="11"/>
    </row>
    <row r="313" spans="1:7" ht="62.4">
      <c r="A313" s="35" t="s">
        <v>419</v>
      </c>
      <c r="B313" s="36" t="s">
        <v>221</v>
      </c>
      <c r="C313" s="37" t="s">
        <v>420</v>
      </c>
      <c r="D313" s="38">
        <v>1507.55</v>
      </c>
      <c r="E313" s="38">
        <v>1507.55</v>
      </c>
      <c r="F313" s="39" t="s">
        <v>26</v>
      </c>
      <c r="G313" s="11"/>
    </row>
    <row r="314" spans="1:7" ht="31.2">
      <c r="A314" s="35" t="s">
        <v>303</v>
      </c>
      <c r="B314" s="36" t="s">
        <v>221</v>
      </c>
      <c r="C314" s="37" t="s">
        <v>421</v>
      </c>
      <c r="D314" s="38">
        <v>1507.55</v>
      </c>
      <c r="E314" s="38">
        <v>1507.55</v>
      </c>
      <c r="F314" s="39" t="s">
        <v>26</v>
      </c>
      <c r="G314" s="11"/>
    </row>
    <row r="315" spans="1:7" ht="15.6">
      <c r="A315" s="35" t="s">
        <v>404</v>
      </c>
      <c r="B315" s="36" t="s">
        <v>221</v>
      </c>
      <c r="C315" s="37" t="s">
        <v>422</v>
      </c>
      <c r="D315" s="38">
        <v>1507.55</v>
      </c>
      <c r="E315" s="38">
        <v>1507.55</v>
      </c>
      <c r="F315" s="39" t="s">
        <v>26</v>
      </c>
      <c r="G315" s="11"/>
    </row>
    <row r="316" spans="1:7" ht="15.6">
      <c r="A316" s="35" t="s">
        <v>417</v>
      </c>
      <c r="B316" s="36" t="s">
        <v>221</v>
      </c>
      <c r="C316" s="37" t="s">
        <v>423</v>
      </c>
      <c r="D316" s="38" t="s">
        <v>26</v>
      </c>
      <c r="E316" s="38">
        <v>1507.55</v>
      </c>
      <c r="F316" s="39" t="s">
        <v>26</v>
      </c>
      <c r="G316" s="11"/>
    </row>
    <row r="317" spans="1:7" ht="15.6">
      <c r="A317" s="35" t="s">
        <v>424</v>
      </c>
      <c r="B317" s="36" t="s">
        <v>221</v>
      </c>
      <c r="C317" s="37" t="s">
        <v>425</v>
      </c>
      <c r="D317" s="38">
        <v>1000661</v>
      </c>
      <c r="E317" s="38">
        <v>1000661</v>
      </c>
      <c r="F317" s="39" t="s">
        <v>26</v>
      </c>
      <c r="G317" s="11"/>
    </row>
    <row r="318" spans="1:7" ht="31.2">
      <c r="A318" s="35" t="s">
        <v>303</v>
      </c>
      <c r="B318" s="36" t="s">
        <v>221</v>
      </c>
      <c r="C318" s="37" t="s">
        <v>426</v>
      </c>
      <c r="D318" s="38">
        <v>1000661</v>
      </c>
      <c r="E318" s="38">
        <v>1000661</v>
      </c>
      <c r="F318" s="39" t="s">
        <v>26</v>
      </c>
      <c r="G318" s="11"/>
    </row>
    <row r="319" spans="1:7" ht="15.6">
      <c r="A319" s="35" t="s">
        <v>404</v>
      </c>
      <c r="B319" s="36" t="s">
        <v>221</v>
      </c>
      <c r="C319" s="37" t="s">
        <v>427</v>
      </c>
      <c r="D319" s="38">
        <v>886661</v>
      </c>
      <c r="E319" s="38">
        <v>886661</v>
      </c>
      <c r="F319" s="39" t="s">
        <v>26</v>
      </c>
      <c r="G319" s="11"/>
    </row>
    <row r="320" spans="1:7" ht="15.6">
      <c r="A320" s="35" t="s">
        <v>417</v>
      </c>
      <c r="B320" s="36" t="s">
        <v>221</v>
      </c>
      <c r="C320" s="37" t="s">
        <v>428</v>
      </c>
      <c r="D320" s="38" t="s">
        <v>26</v>
      </c>
      <c r="E320" s="38">
        <v>886661</v>
      </c>
      <c r="F320" s="39" t="s">
        <v>26</v>
      </c>
      <c r="G320" s="11"/>
    </row>
    <row r="321" spans="1:7" ht="62.4">
      <c r="A321" s="35" t="s">
        <v>429</v>
      </c>
      <c r="B321" s="36" t="s">
        <v>221</v>
      </c>
      <c r="C321" s="37" t="s">
        <v>430</v>
      </c>
      <c r="D321" s="38">
        <v>114000</v>
      </c>
      <c r="E321" s="38">
        <v>114000</v>
      </c>
      <c r="F321" s="39" t="s">
        <v>26</v>
      </c>
      <c r="G321" s="11"/>
    </row>
    <row r="322" spans="1:7" ht="31.2">
      <c r="A322" s="35" t="s">
        <v>431</v>
      </c>
      <c r="B322" s="36" t="s">
        <v>221</v>
      </c>
      <c r="C322" s="37" t="s">
        <v>432</v>
      </c>
      <c r="D322" s="38" t="s">
        <v>26</v>
      </c>
      <c r="E322" s="38">
        <v>114000</v>
      </c>
      <c r="F322" s="39" t="s">
        <v>26</v>
      </c>
      <c r="G322" s="11"/>
    </row>
    <row r="323" spans="1:7" ht="62.4">
      <c r="A323" s="35" t="s">
        <v>1073</v>
      </c>
      <c r="B323" s="36" t="s">
        <v>221</v>
      </c>
      <c r="C323" s="37" t="s">
        <v>1072</v>
      </c>
      <c r="D323" s="38">
        <v>203060</v>
      </c>
      <c r="E323" s="38">
        <v>203060</v>
      </c>
      <c r="F323" s="39" t="s">
        <v>26</v>
      </c>
      <c r="G323" s="11"/>
    </row>
    <row r="324" spans="1:7" ht="15.6">
      <c r="A324" s="35" t="s">
        <v>237</v>
      </c>
      <c r="B324" s="36" t="s">
        <v>221</v>
      </c>
      <c r="C324" s="37" t="s">
        <v>1071</v>
      </c>
      <c r="D324" s="38">
        <v>203060</v>
      </c>
      <c r="E324" s="38">
        <v>203060</v>
      </c>
      <c r="F324" s="39" t="s">
        <v>26</v>
      </c>
      <c r="G324" s="11"/>
    </row>
    <row r="325" spans="1:7" ht="46.8">
      <c r="A325" s="35" t="s">
        <v>384</v>
      </c>
      <c r="B325" s="36" t="s">
        <v>221</v>
      </c>
      <c r="C325" s="37" t="s">
        <v>1070</v>
      </c>
      <c r="D325" s="38">
        <v>203060</v>
      </c>
      <c r="E325" s="38">
        <v>203060</v>
      </c>
      <c r="F325" s="39" t="s">
        <v>26</v>
      </c>
      <c r="G325" s="11"/>
    </row>
    <row r="326" spans="1:7" ht="62.4">
      <c r="A326" s="35" t="s">
        <v>1064</v>
      </c>
      <c r="B326" s="36" t="s">
        <v>221</v>
      </c>
      <c r="C326" s="37" t="s">
        <v>1069</v>
      </c>
      <c r="D326" s="38" t="s">
        <v>26</v>
      </c>
      <c r="E326" s="38">
        <v>203060</v>
      </c>
      <c r="F326" s="39" t="s">
        <v>26</v>
      </c>
      <c r="G326" s="11"/>
    </row>
    <row r="327" spans="1:7" ht="46.8">
      <c r="A327" s="35" t="s">
        <v>1068</v>
      </c>
      <c r="B327" s="36" t="s">
        <v>221</v>
      </c>
      <c r="C327" s="37" t="s">
        <v>1067</v>
      </c>
      <c r="D327" s="38">
        <v>5000</v>
      </c>
      <c r="E327" s="38">
        <v>5000</v>
      </c>
      <c r="F327" s="39" t="s">
        <v>26</v>
      </c>
      <c r="G327" s="11"/>
    </row>
    <row r="328" spans="1:7" ht="15.6">
      <c r="A328" s="35" t="s">
        <v>237</v>
      </c>
      <c r="B328" s="36" t="s">
        <v>221</v>
      </c>
      <c r="C328" s="37" t="s">
        <v>1066</v>
      </c>
      <c r="D328" s="38">
        <v>5000</v>
      </c>
      <c r="E328" s="38">
        <v>5000</v>
      </c>
      <c r="F328" s="39" t="s">
        <v>26</v>
      </c>
      <c r="G328" s="11"/>
    </row>
    <row r="329" spans="1:7" ht="46.8">
      <c r="A329" s="35" t="s">
        <v>384</v>
      </c>
      <c r="B329" s="36" t="s">
        <v>221</v>
      </c>
      <c r="C329" s="37" t="s">
        <v>1065</v>
      </c>
      <c r="D329" s="38">
        <v>5000</v>
      </c>
      <c r="E329" s="38">
        <v>5000</v>
      </c>
      <c r="F329" s="39" t="s">
        <v>26</v>
      </c>
      <c r="G329" s="11"/>
    </row>
    <row r="330" spans="1:7" ht="62.4">
      <c r="A330" s="35" t="s">
        <v>1064</v>
      </c>
      <c r="B330" s="36" t="s">
        <v>221</v>
      </c>
      <c r="C330" s="37" t="s">
        <v>1063</v>
      </c>
      <c r="D330" s="38" t="s">
        <v>26</v>
      </c>
      <c r="E330" s="38">
        <v>5000</v>
      </c>
      <c r="F330" s="39" t="s">
        <v>26</v>
      </c>
      <c r="G330" s="11"/>
    </row>
    <row r="331" spans="1:7" ht="15.6">
      <c r="A331" s="35" t="s">
        <v>433</v>
      </c>
      <c r="B331" s="36" t="s">
        <v>221</v>
      </c>
      <c r="C331" s="37" t="s">
        <v>434</v>
      </c>
      <c r="D331" s="38">
        <v>3754953.86</v>
      </c>
      <c r="E331" s="38">
        <v>3741811.66</v>
      </c>
      <c r="F331" s="39">
        <v>13142.2</v>
      </c>
      <c r="G331" s="11"/>
    </row>
    <row r="332" spans="1:7" ht="15.6">
      <c r="A332" s="35" t="s">
        <v>294</v>
      </c>
      <c r="B332" s="36" t="s">
        <v>221</v>
      </c>
      <c r="C332" s="37" t="s">
        <v>435</v>
      </c>
      <c r="D332" s="38">
        <v>3754953.86</v>
      </c>
      <c r="E332" s="38">
        <v>3741811.66</v>
      </c>
      <c r="F332" s="39">
        <v>13142.2</v>
      </c>
      <c r="G332" s="11"/>
    </row>
    <row r="333" spans="1:7" ht="15.6">
      <c r="A333" s="35" t="s">
        <v>436</v>
      </c>
      <c r="B333" s="36" t="s">
        <v>221</v>
      </c>
      <c r="C333" s="37" t="s">
        <v>437</v>
      </c>
      <c r="D333" s="38">
        <v>3754953.86</v>
      </c>
      <c r="E333" s="38">
        <v>3741811.66</v>
      </c>
      <c r="F333" s="39">
        <v>13142.2</v>
      </c>
      <c r="G333" s="11"/>
    </row>
    <row r="334" spans="1:7" ht="31.2">
      <c r="A334" s="35" t="s">
        <v>1050</v>
      </c>
      <c r="B334" s="36" t="s">
        <v>221</v>
      </c>
      <c r="C334" s="37" t="s">
        <v>438</v>
      </c>
      <c r="D334" s="38" t="s">
        <v>26</v>
      </c>
      <c r="E334" s="38">
        <v>3741811.66</v>
      </c>
      <c r="F334" s="39" t="s">
        <v>26</v>
      </c>
      <c r="G334" s="11"/>
    </row>
    <row r="335" spans="1:7" ht="31.2">
      <c r="A335" s="35" t="s">
        <v>274</v>
      </c>
      <c r="B335" s="36" t="s">
        <v>221</v>
      </c>
      <c r="C335" s="37" t="s">
        <v>439</v>
      </c>
      <c r="D335" s="38">
        <v>100000</v>
      </c>
      <c r="E335" s="38">
        <v>100000</v>
      </c>
      <c r="F335" s="39" t="s">
        <v>26</v>
      </c>
      <c r="G335" s="11"/>
    </row>
    <row r="336" spans="1:7" ht="15.6">
      <c r="A336" s="35" t="s">
        <v>294</v>
      </c>
      <c r="B336" s="36" t="s">
        <v>221</v>
      </c>
      <c r="C336" s="37" t="s">
        <v>440</v>
      </c>
      <c r="D336" s="38">
        <v>100000</v>
      </c>
      <c r="E336" s="38">
        <v>100000</v>
      </c>
      <c r="F336" s="39" t="s">
        <v>26</v>
      </c>
      <c r="G336" s="11"/>
    </row>
    <row r="337" spans="1:7" ht="15.6">
      <c r="A337" s="35" t="s">
        <v>441</v>
      </c>
      <c r="B337" s="36" t="s">
        <v>221</v>
      </c>
      <c r="C337" s="37" t="s">
        <v>442</v>
      </c>
      <c r="D337" s="38">
        <v>100000</v>
      </c>
      <c r="E337" s="38">
        <v>100000</v>
      </c>
      <c r="F337" s="39" t="s">
        <v>26</v>
      </c>
      <c r="G337" s="11"/>
    </row>
    <row r="338" spans="1:7" ht="78">
      <c r="A338" s="35" t="s">
        <v>1062</v>
      </c>
      <c r="B338" s="36" t="s">
        <v>221</v>
      </c>
      <c r="C338" s="37" t="s">
        <v>1061</v>
      </c>
      <c r="D338" s="38">
        <v>769864</v>
      </c>
      <c r="E338" s="38">
        <v>153035.06</v>
      </c>
      <c r="F338" s="39">
        <v>616828.93999999994</v>
      </c>
      <c r="G338" s="11"/>
    </row>
    <row r="339" spans="1:7" ht="15.6">
      <c r="A339" s="35" t="s">
        <v>294</v>
      </c>
      <c r="B339" s="36" t="s">
        <v>221</v>
      </c>
      <c r="C339" s="37" t="s">
        <v>1060</v>
      </c>
      <c r="D339" s="38">
        <v>769864</v>
      </c>
      <c r="E339" s="38">
        <v>153035.06</v>
      </c>
      <c r="F339" s="39">
        <v>616828.93999999994</v>
      </c>
      <c r="G339" s="11"/>
    </row>
    <row r="340" spans="1:7" ht="15.6">
      <c r="A340" s="35" t="s">
        <v>436</v>
      </c>
      <c r="B340" s="36" t="s">
        <v>221</v>
      </c>
      <c r="C340" s="37" t="s">
        <v>1059</v>
      </c>
      <c r="D340" s="38">
        <v>769864</v>
      </c>
      <c r="E340" s="38">
        <v>153035.06</v>
      </c>
      <c r="F340" s="39">
        <v>616828.93999999994</v>
      </c>
      <c r="G340" s="11"/>
    </row>
    <row r="341" spans="1:7" ht="31.2">
      <c r="A341" s="35" t="s">
        <v>1050</v>
      </c>
      <c r="B341" s="36" t="s">
        <v>221</v>
      </c>
      <c r="C341" s="37" t="s">
        <v>1058</v>
      </c>
      <c r="D341" s="38" t="s">
        <v>26</v>
      </c>
      <c r="E341" s="38">
        <v>153035.06</v>
      </c>
      <c r="F341" s="39" t="s">
        <v>26</v>
      </c>
      <c r="G341" s="11"/>
    </row>
    <row r="342" spans="1:7" ht="78">
      <c r="A342" s="35" t="s">
        <v>1057</v>
      </c>
      <c r="B342" s="36" t="s">
        <v>221</v>
      </c>
      <c r="C342" s="37" t="s">
        <v>1056</v>
      </c>
      <c r="D342" s="38">
        <v>14750882</v>
      </c>
      <c r="E342" s="38">
        <v>14054621.970000001</v>
      </c>
      <c r="F342" s="39">
        <v>696260.03</v>
      </c>
      <c r="G342" s="11"/>
    </row>
    <row r="343" spans="1:7" ht="31.2">
      <c r="A343" s="35" t="s">
        <v>232</v>
      </c>
      <c r="B343" s="36" t="s">
        <v>221</v>
      </c>
      <c r="C343" s="37" t="s">
        <v>1055</v>
      </c>
      <c r="D343" s="38">
        <v>130000</v>
      </c>
      <c r="E343" s="38">
        <v>102774.92</v>
      </c>
      <c r="F343" s="39">
        <v>27225.08</v>
      </c>
      <c r="G343" s="11"/>
    </row>
    <row r="344" spans="1:7" ht="31.2">
      <c r="A344" s="35" t="s">
        <v>234</v>
      </c>
      <c r="B344" s="36" t="s">
        <v>221</v>
      </c>
      <c r="C344" s="37" t="s">
        <v>1054</v>
      </c>
      <c r="D344" s="38">
        <v>130000</v>
      </c>
      <c r="E344" s="38">
        <v>102774.92</v>
      </c>
      <c r="F344" s="39">
        <v>27225.08</v>
      </c>
      <c r="G344" s="11"/>
    </row>
    <row r="345" spans="1:7" ht="15.6">
      <c r="A345" s="35" t="s">
        <v>952</v>
      </c>
      <c r="B345" s="36" t="s">
        <v>221</v>
      </c>
      <c r="C345" s="37" t="s">
        <v>1053</v>
      </c>
      <c r="D345" s="38" t="s">
        <v>26</v>
      </c>
      <c r="E345" s="38">
        <v>102774.92</v>
      </c>
      <c r="F345" s="39" t="s">
        <v>26</v>
      </c>
      <c r="G345" s="11"/>
    </row>
    <row r="346" spans="1:7" ht="15.6">
      <c r="A346" s="35" t="s">
        <v>294</v>
      </c>
      <c r="B346" s="36" t="s">
        <v>221</v>
      </c>
      <c r="C346" s="37" t="s">
        <v>1052</v>
      </c>
      <c r="D346" s="38">
        <v>14620882</v>
      </c>
      <c r="E346" s="38">
        <v>13951847.050000001</v>
      </c>
      <c r="F346" s="39">
        <v>669034.94999999995</v>
      </c>
      <c r="G346" s="11"/>
    </row>
    <row r="347" spans="1:7" ht="15.6">
      <c r="A347" s="35" t="s">
        <v>436</v>
      </c>
      <c r="B347" s="36" t="s">
        <v>221</v>
      </c>
      <c r="C347" s="37" t="s">
        <v>1051</v>
      </c>
      <c r="D347" s="38">
        <v>12910882</v>
      </c>
      <c r="E347" s="38">
        <v>12243814.199999999</v>
      </c>
      <c r="F347" s="39">
        <v>667067.80000000005</v>
      </c>
      <c r="G347" s="11"/>
    </row>
    <row r="348" spans="1:7" ht="31.2">
      <c r="A348" s="35" t="s">
        <v>1050</v>
      </c>
      <c r="B348" s="36" t="s">
        <v>221</v>
      </c>
      <c r="C348" s="37" t="s">
        <v>1049</v>
      </c>
      <c r="D348" s="38" t="s">
        <v>26</v>
      </c>
      <c r="E348" s="38">
        <v>12243814.199999999</v>
      </c>
      <c r="F348" s="39" t="s">
        <v>26</v>
      </c>
      <c r="G348" s="11"/>
    </row>
    <row r="349" spans="1:7" ht="31.2">
      <c r="A349" s="35" t="s">
        <v>295</v>
      </c>
      <c r="B349" s="36" t="s">
        <v>221</v>
      </c>
      <c r="C349" s="37" t="s">
        <v>1048</v>
      </c>
      <c r="D349" s="38">
        <v>1710000</v>
      </c>
      <c r="E349" s="38">
        <v>1708032.85</v>
      </c>
      <c r="F349" s="39">
        <v>1967.15</v>
      </c>
      <c r="G349" s="11"/>
    </row>
    <row r="350" spans="1:7" ht="31.2">
      <c r="A350" s="35" t="s">
        <v>1047</v>
      </c>
      <c r="B350" s="36" t="s">
        <v>221</v>
      </c>
      <c r="C350" s="37" t="s">
        <v>1046</v>
      </c>
      <c r="D350" s="38" t="s">
        <v>26</v>
      </c>
      <c r="E350" s="38">
        <v>1708032.85</v>
      </c>
      <c r="F350" s="39" t="s">
        <v>26</v>
      </c>
      <c r="G350" s="11"/>
    </row>
    <row r="351" spans="1:7" ht="62.4">
      <c r="A351" s="35" t="s">
        <v>365</v>
      </c>
      <c r="B351" s="36" t="s">
        <v>221</v>
      </c>
      <c r="C351" s="37" t="s">
        <v>443</v>
      </c>
      <c r="D351" s="38">
        <v>17592258.620000001</v>
      </c>
      <c r="E351" s="38">
        <v>16530082.66</v>
      </c>
      <c r="F351" s="39">
        <v>1062175.96</v>
      </c>
      <c r="G351" s="11"/>
    </row>
    <row r="352" spans="1:7" ht="31.2">
      <c r="A352" s="35" t="s">
        <v>280</v>
      </c>
      <c r="B352" s="36" t="s">
        <v>221</v>
      </c>
      <c r="C352" s="37" t="s">
        <v>444</v>
      </c>
      <c r="D352" s="38">
        <v>17592258.620000001</v>
      </c>
      <c r="E352" s="38">
        <v>16530082.66</v>
      </c>
      <c r="F352" s="39">
        <v>1062175.96</v>
      </c>
      <c r="G352" s="11"/>
    </row>
    <row r="353" spans="1:7" ht="15.6">
      <c r="A353" s="35" t="s">
        <v>281</v>
      </c>
      <c r="B353" s="36" t="s">
        <v>221</v>
      </c>
      <c r="C353" s="37" t="s">
        <v>445</v>
      </c>
      <c r="D353" s="38">
        <v>17592258.620000001</v>
      </c>
      <c r="E353" s="38">
        <v>16530082.66</v>
      </c>
      <c r="F353" s="39">
        <v>1062175.96</v>
      </c>
      <c r="G353" s="11"/>
    </row>
    <row r="354" spans="1:7" ht="46.8">
      <c r="A354" s="35" t="s">
        <v>282</v>
      </c>
      <c r="B354" s="36" t="s">
        <v>221</v>
      </c>
      <c r="C354" s="37" t="s">
        <v>446</v>
      </c>
      <c r="D354" s="38" t="s">
        <v>26</v>
      </c>
      <c r="E354" s="38">
        <v>16530082.66</v>
      </c>
      <c r="F354" s="39" t="s">
        <v>26</v>
      </c>
      <c r="G354" s="11"/>
    </row>
    <row r="355" spans="1:7" ht="31.2">
      <c r="A355" s="35" t="s">
        <v>447</v>
      </c>
      <c r="B355" s="36" t="s">
        <v>221</v>
      </c>
      <c r="C355" s="37" t="s">
        <v>448</v>
      </c>
      <c r="D355" s="38">
        <v>561000</v>
      </c>
      <c r="E355" s="38">
        <v>561000</v>
      </c>
      <c r="F355" s="39" t="s">
        <v>26</v>
      </c>
      <c r="G355" s="11"/>
    </row>
    <row r="356" spans="1:7" ht="31.2">
      <c r="A356" s="35" t="s">
        <v>232</v>
      </c>
      <c r="B356" s="36" t="s">
        <v>221</v>
      </c>
      <c r="C356" s="37" t="s">
        <v>449</v>
      </c>
      <c r="D356" s="38">
        <v>561000</v>
      </c>
      <c r="E356" s="38">
        <v>561000</v>
      </c>
      <c r="F356" s="39" t="s">
        <v>26</v>
      </c>
      <c r="G356" s="11"/>
    </row>
    <row r="357" spans="1:7" ht="31.2">
      <c r="A357" s="35" t="s">
        <v>234</v>
      </c>
      <c r="B357" s="36" t="s">
        <v>221</v>
      </c>
      <c r="C357" s="37" t="s">
        <v>450</v>
      </c>
      <c r="D357" s="38">
        <v>561000</v>
      </c>
      <c r="E357" s="38">
        <v>561000</v>
      </c>
      <c r="F357" s="39" t="s">
        <v>26</v>
      </c>
      <c r="G357" s="11"/>
    </row>
    <row r="358" spans="1:7" ht="15.6">
      <c r="A358" s="35" t="s">
        <v>952</v>
      </c>
      <c r="B358" s="36" t="s">
        <v>221</v>
      </c>
      <c r="C358" s="37" t="s">
        <v>451</v>
      </c>
      <c r="D358" s="38" t="s">
        <v>26</v>
      </c>
      <c r="E358" s="38">
        <v>561000</v>
      </c>
      <c r="F358" s="39" t="s">
        <v>26</v>
      </c>
      <c r="G358" s="11"/>
    </row>
    <row r="359" spans="1:7" ht="62.4">
      <c r="A359" s="35" t="s">
        <v>452</v>
      </c>
      <c r="B359" s="36" t="s">
        <v>221</v>
      </c>
      <c r="C359" s="37" t="s">
        <v>453</v>
      </c>
      <c r="D359" s="38">
        <v>10083003.189999999</v>
      </c>
      <c r="E359" s="38">
        <v>10060672.16</v>
      </c>
      <c r="F359" s="39">
        <v>22331.03</v>
      </c>
      <c r="G359" s="11"/>
    </row>
    <row r="360" spans="1:7" ht="31.2">
      <c r="A360" s="35" t="s">
        <v>280</v>
      </c>
      <c r="B360" s="36" t="s">
        <v>221</v>
      </c>
      <c r="C360" s="37" t="s">
        <v>454</v>
      </c>
      <c r="D360" s="38">
        <v>10083003.189999999</v>
      </c>
      <c r="E360" s="38">
        <v>10060672.16</v>
      </c>
      <c r="F360" s="39">
        <v>22331.03</v>
      </c>
      <c r="G360" s="11"/>
    </row>
    <row r="361" spans="1:7" ht="15.6">
      <c r="A361" s="35" t="s">
        <v>281</v>
      </c>
      <c r="B361" s="36" t="s">
        <v>221</v>
      </c>
      <c r="C361" s="37" t="s">
        <v>455</v>
      </c>
      <c r="D361" s="38">
        <v>10083003.189999999</v>
      </c>
      <c r="E361" s="38">
        <v>10060672.16</v>
      </c>
      <c r="F361" s="39">
        <v>22331.03</v>
      </c>
      <c r="G361" s="11"/>
    </row>
    <row r="362" spans="1:7" ht="46.8">
      <c r="A362" s="35" t="s">
        <v>456</v>
      </c>
      <c r="B362" s="36" t="s">
        <v>221</v>
      </c>
      <c r="C362" s="37" t="s">
        <v>457</v>
      </c>
      <c r="D362" s="38" t="s">
        <v>26</v>
      </c>
      <c r="E362" s="38">
        <v>10060672.16</v>
      </c>
      <c r="F362" s="39" t="s">
        <v>26</v>
      </c>
      <c r="G362" s="11"/>
    </row>
    <row r="363" spans="1:7" ht="31.2">
      <c r="A363" s="35" t="s">
        <v>458</v>
      </c>
      <c r="B363" s="36" t="s">
        <v>221</v>
      </c>
      <c r="C363" s="37" t="s">
        <v>459</v>
      </c>
      <c r="D363" s="38">
        <v>3033828.96</v>
      </c>
      <c r="E363" s="38">
        <v>3033828.96</v>
      </c>
      <c r="F363" s="39" t="s">
        <v>26</v>
      </c>
      <c r="G363" s="11"/>
    </row>
    <row r="364" spans="1:7" ht="31.2">
      <c r="A364" s="35" t="s">
        <v>280</v>
      </c>
      <c r="B364" s="36" t="s">
        <v>221</v>
      </c>
      <c r="C364" s="37" t="s">
        <v>460</v>
      </c>
      <c r="D364" s="38">
        <v>3033828.96</v>
      </c>
      <c r="E364" s="38">
        <v>3033828.96</v>
      </c>
      <c r="F364" s="39" t="s">
        <v>26</v>
      </c>
      <c r="G364" s="11"/>
    </row>
    <row r="365" spans="1:7" ht="15.6">
      <c r="A365" s="35" t="s">
        <v>281</v>
      </c>
      <c r="B365" s="36" t="s">
        <v>221</v>
      </c>
      <c r="C365" s="37" t="s">
        <v>461</v>
      </c>
      <c r="D365" s="38">
        <v>3033828.96</v>
      </c>
      <c r="E365" s="38">
        <v>3033828.96</v>
      </c>
      <c r="F365" s="39" t="s">
        <v>26</v>
      </c>
      <c r="G365" s="11"/>
    </row>
    <row r="366" spans="1:7" ht="46.8">
      <c r="A366" s="35" t="s">
        <v>456</v>
      </c>
      <c r="B366" s="36" t="s">
        <v>221</v>
      </c>
      <c r="C366" s="37" t="s">
        <v>462</v>
      </c>
      <c r="D366" s="38" t="s">
        <v>26</v>
      </c>
      <c r="E366" s="38">
        <v>3033828.96</v>
      </c>
      <c r="F366" s="39" t="s">
        <v>26</v>
      </c>
      <c r="G366" s="11"/>
    </row>
    <row r="367" spans="1:7" ht="31.2">
      <c r="A367" s="35" t="s">
        <v>1045</v>
      </c>
      <c r="B367" s="36" t="s">
        <v>221</v>
      </c>
      <c r="C367" s="37" t="s">
        <v>1044</v>
      </c>
      <c r="D367" s="38">
        <v>50000</v>
      </c>
      <c r="E367" s="38">
        <v>50000</v>
      </c>
      <c r="F367" s="39" t="s">
        <v>26</v>
      </c>
      <c r="G367" s="11"/>
    </row>
    <row r="368" spans="1:7" ht="31.2">
      <c r="A368" s="35" t="s">
        <v>232</v>
      </c>
      <c r="B368" s="36" t="s">
        <v>221</v>
      </c>
      <c r="C368" s="37" t="s">
        <v>1043</v>
      </c>
      <c r="D368" s="38">
        <v>50000</v>
      </c>
      <c r="E368" s="38">
        <v>50000</v>
      </c>
      <c r="F368" s="39" t="s">
        <v>26</v>
      </c>
      <c r="G368" s="11"/>
    </row>
    <row r="369" spans="1:7" ht="31.2">
      <c r="A369" s="35" t="s">
        <v>234</v>
      </c>
      <c r="B369" s="36" t="s">
        <v>221</v>
      </c>
      <c r="C369" s="37" t="s">
        <v>1042</v>
      </c>
      <c r="D369" s="38">
        <v>50000</v>
      </c>
      <c r="E369" s="38">
        <v>50000</v>
      </c>
      <c r="F369" s="39" t="s">
        <v>26</v>
      </c>
      <c r="G369" s="11"/>
    </row>
    <row r="370" spans="1:7" ht="15.6">
      <c r="A370" s="35" t="s">
        <v>952</v>
      </c>
      <c r="B370" s="36" t="s">
        <v>221</v>
      </c>
      <c r="C370" s="37" t="s">
        <v>1041</v>
      </c>
      <c r="D370" s="38" t="s">
        <v>26</v>
      </c>
      <c r="E370" s="38">
        <v>50000</v>
      </c>
      <c r="F370" s="39" t="s">
        <v>26</v>
      </c>
      <c r="G370" s="11"/>
    </row>
    <row r="371" spans="1:7" ht="31.2">
      <c r="A371" s="35" t="s">
        <v>1040</v>
      </c>
      <c r="B371" s="36" t="s">
        <v>221</v>
      </c>
      <c r="C371" s="37" t="s">
        <v>1039</v>
      </c>
      <c r="D371" s="38">
        <v>2500000</v>
      </c>
      <c r="E371" s="38">
        <v>2500000</v>
      </c>
      <c r="F371" s="39" t="s">
        <v>26</v>
      </c>
      <c r="G371" s="11"/>
    </row>
    <row r="372" spans="1:7" ht="31.2">
      <c r="A372" s="35" t="s">
        <v>303</v>
      </c>
      <c r="B372" s="36" t="s">
        <v>221</v>
      </c>
      <c r="C372" s="37" t="s">
        <v>1038</v>
      </c>
      <c r="D372" s="38">
        <v>2500000</v>
      </c>
      <c r="E372" s="38">
        <v>2500000</v>
      </c>
      <c r="F372" s="39" t="s">
        <v>26</v>
      </c>
      <c r="G372" s="11"/>
    </row>
    <row r="373" spans="1:7" ht="15.6">
      <c r="A373" s="35" t="s">
        <v>304</v>
      </c>
      <c r="B373" s="36" t="s">
        <v>221</v>
      </c>
      <c r="C373" s="37" t="s">
        <v>1037</v>
      </c>
      <c r="D373" s="38">
        <v>2500000</v>
      </c>
      <c r="E373" s="38">
        <v>2500000</v>
      </c>
      <c r="F373" s="39" t="s">
        <v>26</v>
      </c>
      <c r="G373" s="11"/>
    </row>
    <row r="374" spans="1:7" ht="62.4">
      <c r="A374" s="35" t="s">
        <v>305</v>
      </c>
      <c r="B374" s="36" t="s">
        <v>221</v>
      </c>
      <c r="C374" s="37" t="s">
        <v>1036</v>
      </c>
      <c r="D374" s="38" t="s">
        <v>26</v>
      </c>
      <c r="E374" s="38">
        <v>2500000</v>
      </c>
      <c r="F374" s="39" t="s">
        <v>26</v>
      </c>
      <c r="G374" s="11"/>
    </row>
    <row r="375" spans="1:7" ht="31.2">
      <c r="A375" s="45" t="s">
        <v>463</v>
      </c>
      <c r="B375" s="46" t="s">
        <v>221</v>
      </c>
      <c r="C375" s="47" t="s">
        <v>464</v>
      </c>
      <c r="D375" s="48">
        <v>5082737.8</v>
      </c>
      <c r="E375" s="48">
        <v>5033386.41</v>
      </c>
      <c r="F375" s="49">
        <v>49351.39</v>
      </c>
      <c r="G375" s="11"/>
    </row>
    <row r="376" spans="1:7" ht="20.25" customHeight="1">
      <c r="A376" s="35" t="s">
        <v>465</v>
      </c>
      <c r="B376" s="36" t="s">
        <v>221</v>
      </c>
      <c r="C376" s="37" t="s">
        <v>466</v>
      </c>
      <c r="D376" s="38">
        <v>1535662.18</v>
      </c>
      <c r="E376" s="38">
        <v>1535662.18</v>
      </c>
      <c r="F376" s="39" t="s">
        <v>26</v>
      </c>
      <c r="G376" s="11"/>
    </row>
    <row r="377" spans="1:7" ht="78">
      <c r="A377" s="35" t="s">
        <v>225</v>
      </c>
      <c r="B377" s="36" t="s">
        <v>221</v>
      </c>
      <c r="C377" s="37" t="s">
        <v>467</v>
      </c>
      <c r="D377" s="38">
        <v>1535662.18</v>
      </c>
      <c r="E377" s="38">
        <v>1535662.18</v>
      </c>
      <c r="F377" s="39" t="s">
        <v>26</v>
      </c>
      <c r="G377" s="11"/>
    </row>
    <row r="378" spans="1:7" ht="31.2">
      <c r="A378" s="35" t="s">
        <v>227</v>
      </c>
      <c r="B378" s="36" t="s">
        <v>221</v>
      </c>
      <c r="C378" s="37" t="s">
        <v>468</v>
      </c>
      <c r="D378" s="38">
        <v>1535662.18</v>
      </c>
      <c r="E378" s="38">
        <v>1535662.18</v>
      </c>
      <c r="F378" s="39" t="s">
        <v>26</v>
      </c>
      <c r="G378" s="11"/>
    </row>
    <row r="379" spans="1:7" ht="31.2">
      <c r="A379" s="35" t="s">
        <v>972</v>
      </c>
      <c r="B379" s="36" t="s">
        <v>221</v>
      </c>
      <c r="C379" s="37" t="s">
        <v>469</v>
      </c>
      <c r="D379" s="38" t="s">
        <v>26</v>
      </c>
      <c r="E379" s="38">
        <v>1187036.72</v>
      </c>
      <c r="F379" s="39" t="s">
        <v>26</v>
      </c>
      <c r="G379" s="11"/>
    </row>
    <row r="380" spans="1:7" ht="46.8">
      <c r="A380" s="35" t="s">
        <v>230</v>
      </c>
      <c r="B380" s="36" t="s">
        <v>221</v>
      </c>
      <c r="C380" s="37" t="s">
        <v>470</v>
      </c>
      <c r="D380" s="38" t="s">
        <v>26</v>
      </c>
      <c r="E380" s="38">
        <v>348625.46</v>
      </c>
      <c r="F380" s="39" t="s">
        <v>26</v>
      </c>
      <c r="G380" s="11"/>
    </row>
    <row r="381" spans="1:7" ht="46.8">
      <c r="A381" s="35" t="s">
        <v>223</v>
      </c>
      <c r="B381" s="36" t="s">
        <v>221</v>
      </c>
      <c r="C381" s="37" t="s">
        <v>471</v>
      </c>
      <c r="D381" s="38">
        <v>1904663.62</v>
      </c>
      <c r="E381" s="38">
        <v>1904663.62</v>
      </c>
      <c r="F381" s="39" t="s">
        <v>26</v>
      </c>
      <c r="G381" s="11"/>
    </row>
    <row r="382" spans="1:7" ht="78">
      <c r="A382" s="35" t="s">
        <v>225</v>
      </c>
      <c r="B382" s="36" t="s">
        <v>221</v>
      </c>
      <c r="C382" s="37" t="s">
        <v>472</v>
      </c>
      <c r="D382" s="38">
        <v>1777902.22</v>
      </c>
      <c r="E382" s="38">
        <v>1777902.22</v>
      </c>
      <c r="F382" s="39" t="s">
        <v>26</v>
      </c>
      <c r="G382" s="11"/>
    </row>
    <row r="383" spans="1:7" ht="31.2">
      <c r="A383" s="35" t="s">
        <v>227</v>
      </c>
      <c r="B383" s="36" t="s">
        <v>221</v>
      </c>
      <c r="C383" s="37" t="s">
        <v>473</v>
      </c>
      <c r="D383" s="38">
        <v>1777902.22</v>
      </c>
      <c r="E383" s="38">
        <v>1777902.22</v>
      </c>
      <c r="F383" s="39" t="s">
        <v>26</v>
      </c>
      <c r="G383" s="11"/>
    </row>
    <row r="384" spans="1:7" ht="31.2">
      <c r="A384" s="35" t="s">
        <v>972</v>
      </c>
      <c r="B384" s="36" t="s">
        <v>221</v>
      </c>
      <c r="C384" s="37" t="s">
        <v>474</v>
      </c>
      <c r="D384" s="38" t="s">
        <v>26</v>
      </c>
      <c r="E384" s="38">
        <v>1367998.45</v>
      </c>
      <c r="F384" s="39" t="s">
        <v>26</v>
      </c>
      <c r="G384" s="11"/>
    </row>
    <row r="385" spans="1:7" ht="46.8">
      <c r="A385" s="35" t="s">
        <v>230</v>
      </c>
      <c r="B385" s="36" t="s">
        <v>221</v>
      </c>
      <c r="C385" s="37" t="s">
        <v>475</v>
      </c>
      <c r="D385" s="38" t="s">
        <v>26</v>
      </c>
      <c r="E385" s="38">
        <v>409903.77</v>
      </c>
      <c r="F385" s="39" t="s">
        <v>26</v>
      </c>
      <c r="G385" s="11"/>
    </row>
    <row r="386" spans="1:7" ht="31.2">
      <c r="A386" s="35" t="s">
        <v>232</v>
      </c>
      <c r="B386" s="36" t="s">
        <v>221</v>
      </c>
      <c r="C386" s="37" t="s">
        <v>476</v>
      </c>
      <c r="D386" s="38">
        <v>124871.4</v>
      </c>
      <c r="E386" s="38">
        <v>124871.4</v>
      </c>
      <c r="F386" s="39" t="s">
        <v>26</v>
      </c>
      <c r="G386" s="11"/>
    </row>
    <row r="387" spans="1:7" ht="31.2">
      <c r="A387" s="35" t="s">
        <v>234</v>
      </c>
      <c r="B387" s="36" t="s">
        <v>221</v>
      </c>
      <c r="C387" s="37" t="s">
        <v>477</v>
      </c>
      <c r="D387" s="38">
        <v>124871.4</v>
      </c>
      <c r="E387" s="38">
        <v>124871.4</v>
      </c>
      <c r="F387" s="39" t="s">
        <v>26</v>
      </c>
      <c r="G387" s="11"/>
    </row>
    <row r="388" spans="1:7" ht="15.6">
      <c r="A388" s="35" t="s">
        <v>952</v>
      </c>
      <c r="B388" s="36" t="s">
        <v>221</v>
      </c>
      <c r="C388" s="37" t="s">
        <v>478</v>
      </c>
      <c r="D388" s="38" t="s">
        <v>26</v>
      </c>
      <c r="E388" s="38">
        <v>124871.4</v>
      </c>
      <c r="F388" s="39" t="s">
        <v>26</v>
      </c>
      <c r="G388" s="11"/>
    </row>
    <row r="389" spans="1:7" ht="15.6">
      <c r="A389" s="35" t="s">
        <v>237</v>
      </c>
      <c r="B389" s="36" t="s">
        <v>221</v>
      </c>
      <c r="C389" s="37" t="s">
        <v>479</v>
      </c>
      <c r="D389" s="38">
        <v>1890</v>
      </c>
      <c r="E389" s="38">
        <v>1890</v>
      </c>
      <c r="F389" s="39" t="s">
        <v>26</v>
      </c>
      <c r="G389" s="11"/>
    </row>
    <row r="390" spans="1:7" ht="15.6">
      <c r="A390" s="35" t="s">
        <v>239</v>
      </c>
      <c r="B390" s="36" t="s">
        <v>221</v>
      </c>
      <c r="C390" s="37" t="s">
        <v>480</v>
      </c>
      <c r="D390" s="38">
        <v>1890</v>
      </c>
      <c r="E390" s="38">
        <v>1890</v>
      </c>
      <c r="F390" s="39" t="s">
        <v>26</v>
      </c>
      <c r="G390" s="11"/>
    </row>
    <row r="391" spans="1:7" ht="15.6">
      <c r="A391" s="35" t="s">
        <v>964</v>
      </c>
      <c r="B391" s="36" t="s">
        <v>221</v>
      </c>
      <c r="C391" s="37" t="s">
        <v>481</v>
      </c>
      <c r="D391" s="38" t="s">
        <v>26</v>
      </c>
      <c r="E391" s="38">
        <v>1890</v>
      </c>
      <c r="F391" s="39" t="s">
        <v>26</v>
      </c>
      <c r="G391" s="11"/>
    </row>
    <row r="392" spans="1:7" ht="15.6">
      <c r="A392" s="35" t="s">
        <v>482</v>
      </c>
      <c r="B392" s="36" t="s">
        <v>221</v>
      </c>
      <c r="C392" s="37" t="s">
        <v>483</v>
      </c>
      <c r="D392" s="38">
        <v>109000</v>
      </c>
      <c r="E392" s="38">
        <v>109000</v>
      </c>
      <c r="F392" s="39" t="s">
        <v>26</v>
      </c>
      <c r="G392" s="11"/>
    </row>
    <row r="393" spans="1:7" ht="78">
      <c r="A393" s="35" t="s">
        <v>225</v>
      </c>
      <c r="B393" s="36" t="s">
        <v>221</v>
      </c>
      <c r="C393" s="37" t="s">
        <v>484</v>
      </c>
      <c r="D393" s="38">
        <v>109000</v>
      </c>
      <c r="E393" s="38">
        <v>109000</v>
      </c>
      <c r="F393" s="39" t="s">
        <v>26</v>
      </c>
      <c r="G393" s="11"/>
    </row>
    <row r="394" spans="1:7" ht="31.2">
      <c r="A394" s="35" t="s">
        <v>227</v>
      </c>
      <c r="B394" s="36" t="s">
        <v>221</v>
      </c>
      <c r="C394" s="37" t="s">
        <v>485</v>
      </c>
      <c r="D394" s="38">
        <v>109000</v>
      </c>
      <c r="E394" s="38">
        <v>109000</v>
      </c>
      <c r="F394" s="39" t="s">
        <v>26</v>
      </c>
      <c r="G394" s="11"/>
    </row>
    <row r="395" spans="1:7" ht="62.4">
      <c r="A395" s="35" t="s">
        <v>958</v>
      </c>
      <c r="B395" s="36" t="s">
        <v>221</v>
      </c>
      <c r="C395" s="37" t="s">
        <v>1035</v>
      </c>
      <c r="D395" s="38" t="s">
        <v>26</v>
      </c>
      <c r="E395" s="38">
        <v>109000</v>
      </c>
      <c r="F395" s="39" t="s">
        <v>26</v>
      </c>
      <c r="G395" s="11"/>
    </row>
    <row r="396" spans="1:7" ht="15.6">
      <c r="A396" s="35" t="s">
        <v>486</v>
      </c>
      <c r="B396" s="36" t="s">
        <v>221</v>
      </c>
      <c r="C396" s="37" t="s">
        <v>487</v>
      </c>
      <c r="D396" s="38">
        <v>1482979</v>
      </c>
      <c r="E396" s="38">
        <v>1433627.61</v>
      </c>
      <c r="F396" s="39">
        <v>49351.39</v>
      </c>
      <c r="G396" s="11"/>
    </row>
    <row r="397" spans="1:7" ht="78">
      <c r="A397" s="35" t="s">
        <v>225</v>
      </c>
      <c r="B397" s="36" t="s">
        <v>221</v>
      </c>
      <c r="C397" s="37" t="s">
        <v>488</v>
      </c>
      <c r="D397" s="38">
        <v>1482979</v>
      </c>
      <c r="E397" s="38">
        <v>1433627.61</v>
      </c>
      <c r="F397" s="39">
        <v>49351.39</v>
      </c>
      <c r="G397" s="11"/>
    </row>
    <row r="398" spans="1:7" ht="31.2">
      <c r="A398" s="35" t="s">
        <v>227</v>
      </c>
      <c r="B398" s="36" t="s">
        <v>221</v>
      </c>
      <c r="C398" s="37" t="s">
        <v>489</v>
      </c>
      <c r="D398" s="38">
        <v>1482979</v>
      </c>
      <c r="E398" s="38">
        <v>1433627.61</v>
      </c>
      <c r="F398" s="39">
        <v>49351.39</v>
      </c>
      <c r="G398" s="11"/>
    </row>
    <row r="399" spans="1:7" ht="31.2">
      <c r="A399" s="35" t="s">
        <v>972</v>
      </c>
      <c r="B399" s="36" t="s">
        <v>221</v>
      </c>
      <c r="C399" s="37" t="s">
        <v>490</v>
      </c>
      <c r="D399" s="38" t="s">
        <v>26</v>
      </c>
      <c r="E399" s="38">
        <v>1106262.06</v>
      </c>
      <c r="F399" s="39" t="s">
        <v>26</v>
      </c>
      <c r="G399" s="11"/>
    </row>
    <row r="400" spans="1:7" ht="46.8">
      <c r="A400" s="35" t="s">
        <v>230</v>
      </c>
      <c r="B400" s="36" t="s">
        <v>221</v>
      </c>
      <c r="C400" s="37" t="s">
        <v>491</v>
      </c>
      <c r="D400" s="38" t="s">
        <v>26</v>
      </c>
      <c r="E400" s="38">
        <v>327365.55</v>
      </c>
      <c r="F400" s="39" t="s">
        <v>26</v>
      </c>
      <c r="G400" s="11"/>
    </row>
    <row r="401" spans="1:7" ht="31.2">
      <c r="A401" s="35" t="s">
        <v>492</v>
      </c>
      <c r="B401" s="36" t="s">
        <v>221</v>
      </c>
      <c r="C401" s="37" t="s">
        <v>493</v>
      </c>
      <c r="D401" s="38">
        <v>50433</v>
      </c>
      <c r="E401" s="38">
        <v>50433</v>
      </c>
      <c r="F401" s="39" t="s">
        <v>26</v>
      </c>
      <c r="G401" s="11"/>
    </row>
    <row r="402" spans="1:7" ht="31.2">
      <c r="A402" s="35" t="s">
        <v>232</v>
      </c>
      <c r="B402" s="36" t="s">
        <v>221</v>
      </c>
      <c r="C402" s="37" t="s">
        <v>494</v>
      </c>
      <c r="D402" s="38">
        <v>50433</v>
      </c>
      <c r="E402" s="38">
        <v>50433</v>
      </c>
      <c r="F402" s="39" t="s">
        <v>26</v>
      </c>
      <c r="G402" s="11"/>
    </row>
    <row r="403" spans="1:7" ht="31.2">
      <c r="A403" s="35" t="s">
        <v>234</v>
      </c>
      <c r="B403" s="36" t="s">
        <v>221</v>
      </c>
      <c r="C403" s="37" t="s">
        <v>495</v>
      </c>
      <c r="D403" s="38">
        <v>50433</v>
      </c>
      <c r="E403" s="38">
        <v>50433</v>
      </c>
      <c r="F403" s="39" t="s">
        <v>26</v>
      </c>
      <c r="G403" s="11"/>
    </row>
    <row r="404" spans="1:7" ht="15.6">
      <c r="A404" s="35" t="s">
        <v>952</v>
      </c>
      <c r="B404" s="36" t="s">
        <v>221</v>
      </c>
      <c r="C404" s="37" t="s">
        <v>496</v>
      </c>
      <c r="D404" s="38" t="s">
        <v>26</v>
      </c>
      <c r="E404" s="38">
        <v>50433</v>
      </c>
      <c r="F404" s="39" t="s">
        <v>26</v>
      </c>
      <c r="G404" s="11"/>
    </row>
    <row r="405" spans="1:7" ht="31.2">
      <c r="A405" s="45" t="s">
        <v>497</v>
      </c>
      <c r="B405" s="46" t="s">
        <v>221</v>
      </c>
      <c r="C405" s="47" t="s">
        <v>498</v>
      </c>
      <c r="D405" s="48">
        <v>495186290.55000001</v>
      </c>
      <c r="E405" s="48">
        <v>485771327.77999997</v>
      </c>
      <c r="F405" s="49">
        <v>9414962.7699999996</v>
      </c>
      <c r="G405" s="11"/>
    </row>
    <row r="406" spans="1:7" ht="46.8">
      <c r="A406" s="35" t="s">
        <v>499</v>
      </c>
      <c r="B406" s="36" t="s">
        <v>221</v>
      </c>
      <c r="C406" s="37" t="s">
        <v>500</v>
      </c>
      <c r="D406" s="38">
        <v>42507555</v>
      </c>
      <c r="E406" s="38">
        <v>40130836.640000001</v>
      </c>
      <c r="F406" s="39">
        <v>2376718.36</v>
      </c>
      <c r="G406" s="11"/>
    </row>
    <row r="407" spans="1:7" ht="31.2">
      <c r="A407" s="35" t="s">
        <v>303</v>
      </c>
      <c r="B407" s="36" t="s">
        <v>221</v>
      </c>
      <c r="C407" s="37" t="s">
        <v>501</v>
      </c>
      <c r="D407" s="38">
        <v>42507555</v>
      </c>
      <c r="E407" s="38">
        <v>40130836.640000001</v>
      </c>
      <c r="F407" s="39">
        <v>2376718.36</v>
      </c>
      <c r="G407" s="11"/>
    </row>
    <row r="408" spans="1:7" ht="15.6">
      <c r="A408" s="35" t="s">
        <v>404</v>
      </c>
      <c r="B408" s="36" t="s">
        <v>221</v>
      </c>
      <c r="C408" s="37" t="s">
        <v>502</v>
      </c>
      <c r="D408" s="38">
        <v>42507555</v>
      </c>
      <c r="E408" s="38">
        <v>40130836.640000001</v>
      </c>
      <c r="F408" s="39">
        <v>2376718.36</v>
      </c>
      <c r="G408" s="11"/>
    </row>
    <row r="409" spans="1:7" ht="62.4">
      <c r="A409" s="35" t="s">
        <v>406</v>
      </c>
      <c r="B409" s="36" t="s">
        <v>221</v>
      </c>
      <c r="C409" s="37" t="s">
        <v>503</v>
      </c>
      <c r="D409" s="38" t="s">
        <v>26</v>
      </c>
      <c r="E409" s="38">
        <v>40130836.640000001</v>
      </c>
      <c r="F409" s="39" t="s">
        <v>26</v>
      </c>
      <c r="G409" s="11"/>
    </row>
    <row r="410" spans="1:7" ht="62.4">
      <c r="A410" s="35" t="s">
        <v>504</v>
      </c>
      <c r="B410" s="36" t="s">
        <v>221</v>
      </c>
      <c r="C410" s="37" t="s">
        <v>505</v>
      </c>
      <c r="D410" s="38">
        <v>66503229</v>
      </c>
      <c r="E410" s="38">
        <v>64113720.57</v>
      </c>
      <c r="F410" s="39">
        <v>2389508.4300000002</v>
      </c>
      <c r="G410" s="11"/>
    </row>
    <row r="411" spans="1:7" ht="31.2">
      <c r="A411" s="35" t="s">
        <v>303</v>
      </c>
      <c r="B411" s="36" t="s">
        <v>221</v>
      </c>
      <c r="C411" s="37" t="s">
        <v>506</v>
      </c>
      <c r="D411" s="38">
        <v>66503229</v>
      </c>
      <c r="E411" s="38">
        <v>64113720.57</v>
      </c>
      <c r="F411" s="39">
        <v>2389508.4300000002</v>
      </c>
      <c r="G411" s="11"/>
    </row>
    <row r="412" spans="1:7" ht="15.6">
      <c r="A412" s="35" t="s">
        <v>404</v>
      </c>
      <c r="B412" s="36" t="s">
        <v>221</v>
      </c>
      <c r="C412" s="37" t="s">
        <v>507</v>
      </c>
      <c r="D412" s="38">
        <v>66503229</v>
      </c>
      <c r="E412" s="38">
        <v>64113720.57</v>
      </c>
      <c r="F412" s="39">
        <v>2389508.4300000002</v>
      </c>
      <c r="G412" s="11"/>
    </row>
    <row r="413" spans="1:7" ht="62.4">
      <c r="A413" s="35" t="s">
        <v>406</v>
      </c>
      <c r="B413" s="36" t="s">
        <v>221</v>
      </c>
      <c r="C413" s="37" t="s">
        <v>508</v>
      </c>
      <c r="D413" s="38" t="s">
        <v>26</v>
      </c>
      <c r="E413" s="38">
        <v>64113720.57</v>
      </c>
      <c r="F413" s="39" t="s">
        <v>26</v>
      </c>
      <c r="G413" s="11"/>
    </row>
    <row r="414" spans="1:7" ht="31.2">
      <c r="A414" s="35" t="s">
        <v>514</v>
      </c>
      <c r="B414" s="36" t="s">
        <v>221</v>
      </c>
      <c r="C414" s="37" t="s">
        <v>1034</v>
      </c>
      <c r="D414" s="38">
        <v>100000</v>
      </c>
      <c r="E414" s="38">
        <v>100000</v>
      </c>
      <c r="F414" s="39" t="s">
        <v>26</v>
      </c>
      <c r="G414" s="11"/>
    </row>
    <row r="415" spans="1:7" ht="31.2">
      <c r="A415" s="35" t="s">
        <v>303</v>
      </c>
      <c r="B415" s="36" t="s">
        <v>221</v>
      </c>
      <c r="C415" s="37" t="s">
        <v>1033</v>
      </c>
      <c r="D415" s="38">
        <v>100000</v>
      </c>
      <c r="E415" s="38">
        <v>100000</v>
      </c>
      <c r="F415" s="39" t="s">
        <v>26</v>
      </c>
      <c r="G415" s="11"/>
    </row>
    <row r="416" spans="1:7" ht="15.6">
      <c r="A416" s="35" t="s">
        <v>404</v>
      </c>
      <c r="B416" s="36" t="s">
        <v>221</v>
      </c>
      <c r="C416" s="37" t="s">
        <v>1032</v>
      </c>
      <c r="D416" s="38">
        <v>100000</v>
      </c>
      <c r="E416" s="38">
        <v>100000</v>
      </c>
      <c r="F416" s="39" t="s">
        <v>26</v>
      </c>
      <c r="G416" s="11"/>
    </row>
    <row r="417" spans="1:7" ht="15.6">
      <c r="A417" s="35" t="s">
        <v>417</v>
      </c>
      <c r="B417" s="36" t="s">
        <v>221</v>
      </c>
      <c r="C417" s="37" t="s">
        <v>1031</v>
      </c>
      <c r="D417" s="38" t="s">
        <v>26</v>
      </c>
      <c r="E417" s="38">
        <v>100000</v>
      </c>
      <c r="F417" s="39" t="s">
        <v>26</v>
      </c>
      <c r="G417" s="11"/>
    </row>
    <row r="418" spans="1:7" ht="15.6">
      <c r="A418" s="35" t="s">
        <v>509</v>
      </c>
      <c r="B418" s="36" t="s">
        <v>221</v>
      </c>
      <c r="C418" s="37" t="s">
        <v>510</v>
      </c>
      <c r="D418" s="38">
        <v>42200</v>
      </c>
      <c r="E418" s="38">
        <v>42156.36</v>
      </c>
      <c r="F418" s="39">
        <v>43.64</v>
      </c>
      <c r="G418" s="11"/>
    </row>
    <row r="419" spans="1:7" ht="31.2">
      <c r="A419" s="35" t="s">
        <v>303</v>
      </c>
      <c r="B419" s="36" t="s">
        <v>221</v>
      </c>
      <c r="C419" s="37" t="s">
        <v>511</v>
      </c>
      <c r="D419" s="38">
        <v>42200</v>
      </c>
      <c r="E419" s="38">
        <v>42156.36</v>
      </c>
      <c r="F419" s="39">
        <v>43.64</v>
      </c>
      <c r="G419" s="11"/>
    </row>
    <row r="420" spans="1:7" ht="15.6">
      <c r="A420" s="35" t="s">
        <v>404</v>
      </c>
      <c r="B420" s="36" t="s">
        <v>221</v>
      </c>
      <c r="C420" s="37" t="s">
        <v>512</v>
      </c>
      <c r="D420" s="38">
        <v>42200</v>
      </c>
      <c r="E420" s="38">
        <v>42156.36</v>
      </c>
      <c r="F420" s="39">
        <v>43.64</v>
      </c>
      <c r="G420" s="11"/>
    </row>
    <row r="421" spans="1:7" ht="15.6">
      <c r="A421" s="35" t="s">
        <v>417</v>
      </c>
      <c r="B421" s="36" t="s">
        <v>221</v>
      </c>
      <c r="C421" s="37" t="s">
        <v>513</v>
      </c>
      <c r="D421" s="38" t="s">
        <v>26</v>
      </c>
      <c r="E421" s="38">
        <v>42156.36</v>
      </c>
      <c r="F421" s="39" t="s">
        <v>26</v>
      </c>
      <c r="G421" s="11"/>
    </row>
    <row r="422" spans="1:7" ht="46.8">
      <c r="A422" s="35" t="s">
        <v>1030</v>
      </c>
      <c r="B422" s="36" t="s">
        <v>221</v>
      </c>
      <c r="C422" s="37" t="s">
        <v>1029</v>
      </c>
      <c r="D422" s="38">
        <v>140600</v>
      </c>
      <c r="E422" s="38">
        <v>140600</v>
      </c>
      <c r="F422" s="39" t="s">
        <v>26</v>
      </c>
      <c r="G422" s="11"/>
    </row>
    <row r="423" spans="1:7" ht="31.2">
      <c r="A423" s="35" t="s">
        <v>303</v>
      </c>
      <c r="B423" s="36" t="s">
        <v>221</v>
      </c>
      <c r="C423" s="37" t="s">
        <v>1028</v>
      </c>
      <c r="D423" s="38">
        <v>140600</v>
      </c>
      <c r="E423" s="38">
        <v>140600</v>
      </c>
      <c r="F423" s="39" t="s">
        <v>26</v>
      </c>
      <c r="G423" s="11"/>
    </row>
    <row r="424" spans="1:7" ht="15.6">
      <c r="A424" s="35" t="s">
        <v>404</v>
      </c>
      <c r="B424" s="36" t="s">
        <v>221</v>
      </c>
      <c r="C424" s="37" t="s">
        <v>1027</v>
      </c>
      <c r="D424" s="38">
        <v>140600</v>
      </c>
      <c r="E424" s="38">
        <v>140600</v>
      </c>
      <c r="F424" s="39" t="s">
        <v>26</v>
      </c>
      <c r="G424" s="11"/>
    </row>
    <row r="425" spans="1:7" ht="15.6">
      <c r="A425" s="35" t="s">
        <v>417</v>
      </c>
      <c r="B425" s="36" t="s">
        <v>221</v>
      </c>
      <c r="C425" s="37" t="s">
        <v>1026</v>
      </c>
      <c r="D425" s="38" t="s">
        <v>26</v>
      </c>
      <c r="E425" s="38">
        <v>140600</v>
      </c>
      <c r="F425" s="39" t="s">
        <v>26</v>
      </c>
      <c r="G425" s="11"/>
    </row>
    <row r="426" spans="1:7" ht="62.4">
      <c r="A426" s="35" t="s">
        <v>515</v>
      </c>
      <c r="B426" s="36" t="s">
        <v>221</v>
      </c>
      <c r="C426" s="37" t="s">
        <v>516</v>
      </c>
      <c r="D426" s="38">
        <v>899832.01</v>
      </c>
      <c r="E426" s="38">
        <v>899832.01</v>
      </c>
      <c r="F426" s="39" t="s">
        <v>26</v>
      </c>
      <c r="G426" s="11"/>
    </row>
    <row r="427" spans="1:7" ht="31.2">
      <c r="A427" s="35" t="s">
        <v>280</v>
      </c>
      <c r="B427" s="36" t="s">
        <v>221</v>
      </c>
      <c r="C427" s="37" t="s">
        <v>517</v>
      </c>
      <c r="D427" s="38">
        <v>899832.01</v>
      </c>
      <c r="E427" s="38">
        <v>899832.01</v>
      </c>
      <c r="F427" s="39" t="s">
        <v>26</v>
      </c>
      <c r="G427" s="11"/>
    </row>
    <row r="428" spans="1:7" ht="15.6">
      <c r="A428" s="35" t="s">
        <v>281</v>
      </c>
      <c r="B428" s="36" t="s">
        <v>221</v>
      </c>
      <c r="C428" s="37" t="s">
        <v>518</v>
      </c>
      <c r="D428" s="38">
        <v>899832.01</v>
      </c>
      <c r="E428" s="38">
        <v>899832.01</v>
      </c>
      <c r="F428" s="39" t="s">
        <v>26</v>
      </c>
      <c r="G428" s="11"/>
    </row>
    <row r="429" spans="1:7" ht="46.8">
      <c r="A429" s="35" t="s">
        <v>456</v>
      </c>
      <c r="B429" s="36" t="s">
        <v>221</v>
      </c>
      <c r="C429" s="37" t="s">
        <v>519</v>
      </c>
      <c r="D429" s="38" t="s">
        <v>26</v>
      </c>
      <c r="E429" s="38">
        <v>899832.01</v>
      </c>
      <c r="F429" s="39" t="s">
        <v>26</v>
      </c>
      <c r="G429" s="11"/>
    </row>
    <row r="430" spans="1:7" ht="46.8">
      <c r="A430" s="35" t="s">
        <v>1025</v>
      </c>
      <c r="B430" s="36" t="s">
        <v>221</v>
      </c>
      <c r="C430" s="37" t="s">
        <v>1024</v>
      </c>
      <c r="D430" s="38">
        <v>6405840</v>
      </c>
      <c r="E430" s="38">
        <v>6366174.3499999996</v>
      </c>
      <c r="F430" s="39">
        <v>39665.65</v>
      </c>
      <c r="G430" s="11"/>
    </row>
    <row r="431" spans="1:7" ht="31.2">
      <c r="A431" s="35" t="s">
        <v>303</v>
      </c>
      <c r="B431" s="36" t="s">
        <v>221</v>
      </c>
      <c r="C431" s="37" t="s">
        <v>1023</v>
      </c>
      <c r="D431" s="38">
        <v>6405840</v>
      </c>
      <c r="E431" s="38">
        <v>6366174.3499999996</v>
      </c>
      <c r="F431" s="39">
        <v>39665.65</v>
      </c>
      <c r="G431" s="11"/>
    </row>
    <row r="432" spans="1:7" ht="15.6">
      <c r="A432" s="35" t="s">
        <v>404</v>
      </c>
      <c r="B432" s="36" t="s">
        <v>221</v>
      </c>
      <c r="C432" s="37" t="s">
        <v>1022</v>
      </c>
      <c r="D432" s="38">
        <v>6405840</v>
      </c>
      <c r="E432" s="38">
        <v>6366174.3499999996</v>
      </c>
      <c r="F432" s="39">
        <v>39665.65</v>
      </c>
      <c r="G432" s="11"/>
    </row>
    <row r="433" spans="1:7" ht="15.6">
      <c r="A433" s="35" t="s">
        <v>417</v>
      </c>
      <c r="B433" s="36" t="s">
        <v>221</v>
      </c>
      <c r="C433" s="37" t="s">
        <v>1021</v>
      </c>
      <c r="D433" s="38" t="s">
        <v>26</v>
      </c>
      <c r="E433" s="38">
        <v>6366174.3499999996</v>
      </c>
      <c r="F433" s="39" t="s">
        <v>26</v>
      </c>
      <c r="G433" s="11"/>
    </row>
    <row r="434" spans="1:7" ht="46.8">
      <c r="A434" s="35" t="s">
        <v>520</v>
      </c>
      <c r="B434" s="36" t="s">
        <v>221</v>
      </c>
      <c r="C434" s="37" t="s">
        <v>521</v>
      </c>
      <c r="D434" s="38">
        <v>88065635.069999993</v>
      </c>
      <c r="E434" s="38">
        <v>85619242.469999999</v>
      </c>
      <c r="F434" s="39">
        <v>2446392.6</v>
      </c>
      <c r="G434" s="11"/>
    </row>
    <row r="435" spans="1:7" ht="31.2">
      <c r="A435" s="35" t="s">
        <v>303</v>
      </c>
      <c r="B435" s="36" t="s">
        <v>221</v>
      </c>
      <c r="C435" s="37" t="s">
        <v>522</v>
      </c>
      <c r="D435" s="38">
        <v>88065635.069999993</v>
      </c>
      <c r="E435" s="38">
        <v>85619242.469999999</v>
      </c>
      <c r="F435" s="39">
        <v>2446392.6</v>
      </c>
      <c r="G435" s="11"/>
    </row>
    <row r="436" spans="1:7" ht="15.6">
      <c r="A436" s="35" t="s">
        <v>404</v>
      </c>
      <c r="B436" s="36" t="s">
        <v>221</v>
      </c>
      <c r="C436" s="37" t="s">
        <v>523</v>
      </c>
      <c r="D436" s="38">
        <v>88065635.069999993</v>
      </c>
      <c r="E436" s="38">
        <v>85619242.469999999</v>
      </c>
      <c r="F436" s="39">
        <v>2446392.6</v>
      </c>
      <c r="G436" s="11"/>
    </row>
    <row r="437" spans="1:7" ht="62.4">
      <c r="A437" s="35" t="s">
        <v>406</v>
      </c>
      <c r="B437" s="36" t="s">
        <v>221</v>
      </c>
      <c r="C437" s="37" t="s">
        <v>524</v>
      </c>
      <c r="D437" s="38" t="s">
        <v>26</v>
      </c>
      <c r="E437" s="38">
        <v>85619242.469999999</v>
      </c>
      <c r="F437" s="39" t="s">
        <v>26</v>
      </c>
      <c r="G437" s="11"/>
    </row>
    <row r="438" spans="1:7" ht="62.4">
      <c r="A438" s="35" t="s">
        <v>525</v>
      </c>
      <c r="B438" s="36" t="s">
        <v>221</v>
      </c>
      <c r="C438" s="37" t="s">
        <v>526</v>
      </c>
      <c r="D438" s="38">
        <v>221359347</v>
      </c>
      <c r="E438" s="38">
        <v>221359347</v>
      </c>
      <c r="F438" s="39" t="s">
        <v>26</v>
      </c>
      <c r="G438" s="11"/>
    </row>
    <row r="439" spans="1:7" ht="31.2">
      <c r="A439" s="35" t="s">
        <v>303</v>
      </c>
      <c r="B439" s="36" t="s">
        <v>221</v>
      </c>
      <c r="C439" s="37" t="s">
        <v>527</v>
      </c>
      <c r="D439" s="38">
        <v>221359347</v>
      </c>
      <c r="E439" s="38">
        <v>221359347</v>
      </c>
      <c r="F439" s="39" t="s">
        <v>26</v>
      </c>
      <c r="G439" s="11"/>
    </row>
    <row r="440" spans="1:7" ht="15.6">
      <c r="A440" s="35" t="s">
        <v>404</v>
      </c>
      <c r="B440" s="36" t="s">
        <v>221</v>
      </c>
      <c r="C440" s="37" t="s">
        <v>528</v>
      </c>
      <c r="D440" s="38">
        <v>221359347</v>
      </c>
      <c r="E440" s="38">
        <v>221359347</v>
      </c>
      <c r="F440" s="39" t="s">
        <v>26</v>
      </c>
      <c r="G440" s="11"/>
    </row>
    <row r="441" spans="1:7" ht="62.4">
      <c r="A441" s="35" t="s">
        <v>406</v>
      </c>
      <c r="B441" s="36" t="s">
        <v>221</v>
      </c>
      <c r="C441" s="37" t="s">
        <v>529</v>
      </c>
      <c r="D441" s="38" t="s">
        <v>26</v>
      </c>
      <c r="E441" s="38">
        <v>221359347</v>
      </c>
      <c r="F441" s="39" t="s">
        <v>26</v>
      </c>
      <c r="G441" s="11"/>
    </row>
    <row r="442" spans="1:7" ht="78">
      <c r="A442" s="35" t="s">
        <v>1020</v>
      </c>
      <c r="B442" s="36" t="s">
        <v>221</v>
      </c>
      <c r="C442" s="37" t="s">
        <v>1019</v>
      </c>
      <c r="D442" s="38">
        <v>5264000</v>
      </c>
      <c r="E442" s="38">
        <v>4904715.21</v>
      </c>
      <c r="F442" s="39">
        <v>359284.79</v>
      </c>
      <c r="G442" s="11"/>
    </row>
    <row r="443" spans="1:7" ht="31.2">
      <c r="A443" s="35" t="s">
        <v>303</v>
      </c>
      <c r="B443" s="36" t="s">
        <v>221</v>
      </c>
      <c r="C443" s="37" t="s">
        <v>1018</v>
      </c>
      <c r="D443" s="38">
        <v>5264000</v>
      </c>
      <c r="E443" s="38">
        <v>4904715.21</v>
      </c>
      <c r="F443" s="39">
        <v>359284.79</v>
      </c>
      <c r="G443" s="11"/>
    </row>
    <row r="444" spans="1:7" ht="15.6">
      <c r="A444" s="35" t="s">
        <v>404</v>
      </c>
      <c r="B444" s="36" t="s">
        <v>221</v>
      </c>
      <c r="C444" s="37" t="s">
        <v>1017</v>
      </c>
      <c r="D444" s="38">
        <v>5264000</v>
      </c>
      <c r="E444" s="38">
        <v>4904715.21</v>
      </c>
      <c r="F444" s="39">
        <v>359284.79</v>
      </c>
      <c r="G444" s="11"/>
    </row>
    <row r="445" spans="1:7" ht="15.6">
      <c r="A445" s="35" t="s">
        <v>417</v>
      </c>
      <c r="B445" s="36" t="s">
        <v>221</v>
      </c>
      <c r="C445" s="37" t="s">
        <v>1016</v>
      </c>
      <c r="D445" s="38" t="s">
        <v>26</v>
      </c>
      <c r="E445" s="38">
        <v>4904715.21</v>
      </c>
      <c r="F445" s="39" t="s">
        <v>26</v>
      </c>
      <c r="G445" s="11"/>
    </row>
    <row r="446" spans="1:7" ht="15.6">
      <c r="A446" s="35" t="s">
        <v>509</v>
      </c>
      <c r="B446" s="36" t="s">
        <v>221</v>
      </c>
      <c r="C446" s="37" t="s">
        <v>530</v>
      </c>
      <c r="D446" s="38">
        <v>209600</v>
      </c>
      <c r="E446" s="38">
        <v>209555.32</v>
      </c>
      <c r="F446" s="39">
        <v>44.68</v>
      </c>
      <c r="G446" s="11"/>
    </row>
    <row r="447" spans="1:7" ht="31.2">
      <c r="A447" s="35" t="s">
        <v>303</v>
      </c>
      <c r="B447" s="36" t="s">
        <v>221</v>
      </c>
      <c r="C447" s="37" t="s">
        <v>531</v>
      </c>
      <c r="D447" s="38">
        <v>209600</v>
      </c>
      <c r="E447" s="38">
        <v>209555.32</v>
      </c>
      <c r="F447" s="39">
        <v>44.68</v>
      </c>
      <c r="G447" s="11"/>
    </row>
    <row r="448" spans="1:7" ht="15.6">
      <c r="A448" s="35" t="s">
        <v>404</v>
      </c>
      <c r="B448" s="36" t="s">
        <v>221</v>
      </c>
      <c r="C448" s="37" t="s">
        <v>532</v>
      </c>
      <c r="D448" s="38">
        <v>209600</v>
      </c>
      <c r="E448" s="38">
        <v>209555.32</v>
      </c>
      <c r="F448" s="39">
        <v>44.68</v>
      </c>
      <c r="G448" s="11"/>
    </row>
    <row r="449" spans="1:7" ht="15.6">
      <c r="A449" s="35" t="s">
        <v>417</v>
      </c>
      <c r="B449" s="36" t="s">
        <v>221</v>
      </c>
      <c r="C449" s="37" t="s">
        <v>533</v>
      </c>
      <c r="D449" s="38" t="s">
        <v>26</v>
      </c>
      <c r="E449" s="38">
        <v>209555.32</v>
      </c>
      <c r="F449" s="39" t="s">
        <v>26</v>
      </c>
      <c r="G449" s="11"/>
    </row>
    <row r="450" spans="1:7" ht="15.6">
      <c r="A450" s="35" t="s">
        <v>534</v>
      </c>
      <c r="B450" s="36" t="s">
        <v>221</v>
      </c>
      <c r="C450" s="37" t="s">
        <v>535</v>
      </c>
      <c r="D450" s="38">
        <v>2832710</v>
      </c>
      <c r="E450" s="38">
        <v>2814462.83</v>
      </c>
      <c r="F450" s="39">
        <v>18247.169999999998</v>
      </c>
      <c r="G450" s="11"/>
    </row>
    <row r="451" spans="1:7" ht="31.2">
      <c r="A451" s="35" t="s">
        <v>303</v>
      </c>
      <c r="B451" s="36" t="s">
        <v>221</v>
      </c>
      <c r="C451" s="37" t="s">
        <v>536</v>
      </c>
      <c r="D451" s="38">
        <v>2832710</v>
      </c>
      <c r="E451" s="38">
        <v>2814462.83</v>
      </c>
      <c r="F451" s="39">
        <v>18247.169999999998</v>
      </c>
      <c r="G451" s="11"/>
    </row>
    <row r="452" spans="1:7" ht="15.6">
      <c r="A452" s="35" t="s">
        <v>404</v>
      </c>
      <c r="B452" s="36" t="s">
        <v>221</v>
      </c>
      <c r="C452" s="37" t="s">
        <v>537</v>
      </c>
      <c r="D452" s="38">
        <v>2832710</v>
      </c>
      <c r="E452" s="38">
        <v>2814462.83</v>
      </c>
      <c r="F452" s="39">
        <v>18247.169999999998</v>
      </c>
      <c r="G452" s="11"/>
    </row>
    <row r="453" spans="1:7" ht="15.6">
      <c r="A453" s="35" t="s">
        <v>417</v>
      </c>
      <c r="B453" s="36" t="s">
        <v>221</v>
      </c>
      <c r="C453" s="37" t="s">
        <v>538</v>
      </c>
      <c r="D453" s="38" t="s">
        <v>26</v>
      </c>
      <c r="E453" s="38">
        <v>2814462.83</v>
      </c>
      <c r="F453" s="39" t="s">
        <v>26</v>
      </c>
      <c r="G453" s="11"/>
    </row>
    <row r="454" spans="1:7" ht="78">
      <c r="A454" s="35" t="s">
        <v>539</v>
      </c>
      <c r="B454" s="36" t="s">
        <v>221</v>
      </c>
      <c r="C454" s="37" t="s">
        <v>540</v>
      </c>
      <c r="D454" s="38">
        <v>8964759.3200000003</v>
      </c>
      <c r="E454" s="38">
        <v>8622651.9199999999</v>
      </c>
      <c r="F454" s="39">
        <v>342107.4</v>
      </c>
      <c r="G454" s="11"/>
    </row>
    <row r="455" spans="1:7" ht="31.2">
      <c r="A455" s="35" t="s">
        <v>303</v>
      </c>
      <c r="B455" s="36" t="s">
        <v>221</v>
      </c>
      <c r="C455" s="37" t="s">
        <v>541</v>
      </c>
      <c r="D455" s="38">
        <v>8964759.3200000003</v>
      </c>
      <c r="E455" s="38">
        <v>8622651.9199999999</v>
      </c>
      <c r="F455" s="39">
        <v>342107.4</v>
      </c>
      <c r="G455" s="11"/>
    </row>
    <row r="456" spans="1:7" ht="15.6">
      <c r="A456" s="35" t="s">
        <v>404</v>
      </c>
      <c r="B456" s="36" t="s">
        <v>221</v>
      </c>
      <c r="C456" s="37" t="s">
        <v>542</v>
      </c>
      <c r="D456" s="38">
        <v>8964759.3200000003</v>
      </c>
      <c r="E456" s="38">
        <v>8622651.9199999999</v>
      </c>
      <c r="F456" s="39">
        <v>342107.4</v>
      </c>
      <c r="G456" s="11"/>
    </row>
    <row r="457" spans="1:7" ht="15.6">
      <c r="A457" s="35" t="s">
        <v>417</v>
      </c>
      <c r="B457" s="36" t="s">
        <v>221</v>
      </c>
      <c r="C457" s="37" t="s">
        <v>543</v>
      </c>
      <c r="D457" s="38" t="s">
        <v>26</v>
      </c>
      <c r="E457" s="38">
        <v>8622651.9199999999</v>
      </c>
      <c r="F457" s="39" t="s">
        <v>26</v>
      </c>
      <c r="G457" s="11"/>
    </row>
    <row r="458" spans="1:7" ht="46.8">
      <c r="A458" s="35" t="s">
        <v>544</v>
      </c>
      <c r="B458" s="36" t="s">
        <v>221</v>
      </c>
      <c r="C458" s="37" t="s">
        <v>545</v>
      </c>
      <c r="D458" s="38">
        <v>21603195.359999999</v>
      </c>
      <c r="E458" s="38">
        <v>21061831.809999999</v>
      </c>
      <c r="F458" s="39">
        <v>541363.55000000005</v>
      </c>
      <c r="G458" s="11"/>
    </row>
    <row r="459" spans="1:7" ht="31.2">
      <c r="A459" s="35" t="s">
        <v>303</v>
      </c>
      <c r="B459" s="36" t="s">
        <v>221</v>
      </c>
      <c r="C459" s="37" t="s">
        <v>546</v>
      </c>
      <c r="D459" s="38">
        <v>21603195.359999999</v>
      </c>
      <c r="E459" s="38">
        <v>21061831.809999999</v>
      </c>
      <c r="F459" s="39">
        <v>541363.55000000005</v>
      </c>
      <c r="G459" s="11"/>
    </row>
    <row r="460" spans="1:7" ht="15.6">
      <c r="A460" s="35" t="s">
        <v>404</v>
      </c>
      <c r="B460" s="36" t="s">
        <v>221</v>
      </c>
      <c r="C460" s="37" t="s">
        <v>547</v>
      </c>
      <c r="D460" s="38">
        <v>21603195.359999999</v>
      </c>
      <c r="E460" s="38">
        <v>21061831.809999999</v>
      </c>
      <c r="F460" s="39">
        <v>541363.55000000005</v>
      </c>
      <c r="G460" s="11"/>
    </row>
    <row r="461" spans="1:7" ht="62.4">
      <c r="A461" s="35" t="s">
        <v>406</v>
      </c>
      <c r="B461" s="36" t="s">
        <v>221</v>
      </c>
      <c r="C461" s="37" t="s">
        <v>548</v>
      </c>
      <c r="D461" s="38" t="s">
        <v>26</v>
      </c>
      <c r="E461" s="38">
        <v>21061831.809999999</v>
      </c>
      <c r="F461" s="39" t="s">
        <v>26</v>
      </c>
      <c r="G461" s="11"/>
    </row>
    <row r="462" spans="1:7" ht="15.6">
      <c r="A462" s="35" t="s">
        <v>509</v>
      </c>
      <c r="B462" s="36" t="s">
        <v>221</v>
      </c>
      <c r="C462" s="37" t="s">
        <v>549</v>
      </c>
      <c r="D462" s="38">
        <v>57800</v>
      </c>
      <c r="E462" s="38">
        <v>51807.88</v>
      </c>
      <c r="F462" s="39">
        <v>5992.12</v>
      </c>
      <c r="G462" s="11"/>
    </row>
    <row r="463" spans="1:7" ht="31.2">
      <c r="A463" s="35" t="s">
        <v>303</v>
      </c>
      <c r="B463" s="36" t="s">
        <v>221</v>
      </c>
      <c r="C463" s="37" t="s">
        <v>550</v>
      </c>
      <c r="D463" s="38">
        <v>57800</v>
      </c>
      <c r="E463" s="38">
        <v>51807.88</v>
      </c>
      <c r="F463" s="39">
        <v>5992.12</v>
      </c>
      <c r="G463" s="11"/>
    </row>
    <row r="464" spans="1:7" ht="15.6">
      <c r="A464" s="35" t="s">
        <v>404</v>
      </c>
      <c r="B464" s="36" t="s">
        <v>221</v>
      </c>
      <c r="C464" s="37" t="s">
        <v>551</v>
      </c>
      <c r="D464" s="38">
        <v>57800</v>
      </c>
      <c r="E464" s="38">
        <v>51807.88</v>
      </c>
      <c r="F464" s="39">
        <v>5992.12</v>
      </c>
      <c r="G464" s="11"/>
    </row>
    <row r="465" spans="1:7" ht="15.6">
      <c r="A465" s="35" t="s">
        <v>417</v>
      </c>
      <c r="B465" s="36" t="s">
        <v>221</v>
      </c>
      <c r="C465" s="37" t="s">
        <v>552</v>
      </c>
      <c r="D465" s="38" t="s">
        <v>26</v>
      </c>
      <c r="E465" s="38">
        <v>51807.88</v>
      </c>
      <c r="F465" s="39" t="s">
        <v>26</v>
      </c>
      <c r="G465" s="11"/>
    </row>
    <row r="466" spans="1:7" ht="15.6">
      <c r="A466" s="35" t="s">
        <v>553</v>
      </c>
      <c r="B466" s="36" t="s">
        <v>221</v>
      </c>
      <c r="C466" s="37" t="s">
        <v>554</v>
      </c>
      <c r="D466" s="38">
        <v>79300</v>
      </c>
      <c r="E466" s="38">
        <v>76618.14</v>
      </c>
      <c r="F466" s="39">
        <v>2681.86</v>
      </c>
      <c r="G466" s="11"/>
    </row>
    <row r="467" spans="1:7" ht="31.2">
      <c r="A467" s="35" t="s">
        <v>303</v>
      </c>
      <c r="B467" s="36" t="s">
        <v>221</v>
      </c>
      <c r="C467" s="37" t="s">
        <v>555</v>
      </c>
      <c r="D467" s="38">
        <v>79300</v>
      </c>
      <c r="E467" s="38">
        <v>76618.14</v>
      </c>
      <c r="F467" s="39">
        <v>2681.86</v>
      </c>
      <c r="G467" s="11"/>
    </row>
    <row r="468" spans="1:7" ht="15.6">
      <c r="A468" s="35" t="s">
        <v>404</v>
      </c>
      <c r="B468" s="36" t="s">
        <v>221</v>
      </c>
      <c r="C468" s="37" t="s">
        <v>556</v>
      </c>
      <c r="D468" s="38">
        <v>79300</v>
      </c>
      <c r="E468" s="38">
        <v>76618.14</v>
      </c>
      <c r="F468" s="39">
        <v>2681.86</v>
      </c>
      <c r="G468" s="11"/>
    </row>
    <row r="469" spans="1:7" ht="15.6">
      <c r="A469" s="35" t="s">
        <v>417</v>
      </c>
      <c r="B469" s="36" t="s">
        <v>221</v>
      </c>
      <c r="C469" s="37" t="s">
        <v>557</v>
      </c>
      <c r="D469" s="38" t="s">
        <v>26</v>
      </c>
      <c r="E469" s="38">
        <v>76618.14</v>
      </c>
      <c r="F469" s="39" t="s">
        <v>26</v>
      </c>
      <c r="G469" s="11"/>
    </row>
    <row r="470" spans="1:7" ht="62.4">
      <c r="A470" s="35" t="s">
        <v>1015</v>
      </c>
      <c r="B470" s="36" t="s">
        <v>221</v>
      </c>
      <c r="C470" s="37" t="s">
        <v>1014</v>
      </c>
      <c r="D470" s="38">
        <v>6929314.3799999999</v>
      </c>
      <c r="E470" s="38">
        <v>6929314.3799999999</v>
      </c>
      <c r="F470" s="39" t="s">
        <v>26</v>
      </c>
      <c r="G470" s="11"/>
    </row>
    <row r="471" spans="1:7" ht="31.2">
      <c r="A471" s="35" t="s">
        <v>303</v>
      </c>
      <c r="B471" s="36" t="s">
        <v>221</v>
      </c>
      <c r="C471" s="37" t="s">
        <v>1013</v>
      </c>
      <c r="D471" s="38">
        <v>6929314.3799999999</v>
      </c>
      <c r="E471" s="38">
        <v>6929314.3799999999</v>
      </c>
      <c r="F471" s="39" t="s">
        <v>26</v>
      </c>
      <c r="G471" s="11"/>
    </row>
    <row r="472" spans="1:7" ht="15.6">
      <c r="A472" s="35" t="s">
        <v>404</v>
      </c>
      <c r="B472" s="36" t="s">
        <v>221</v>
      </c>
      <c r="C472" s="37" t="s">
        <v>1012</v>
      </c>
      <c r="D472" s="38">
        <v>6929314.3799999999</v>
      </c>
      <c r="E472" s="38">
        <v>6929314.3799999999</v>
      </c>
      <c r="F472" s="39" t="s">
        <v>26</v>
      </c>
      <c r="G472" s="11"/>
    </row>
    <row r="473" spans="1:7" ht="15.6">
      <c r="A473" s="35" t="s">
        <v>417</v>
      </c>
      <c r="B473" s="36" t="s">
        <v>221</v>
      </c>
      <c r="C473" s="37" t="s">
        <v>1011</v>
      </c>
      <c r="D473" s="38" t="s">
        <v>26</v>
      </c>
      <c r="E473" s="38">
        <v>6929314.3799999999</v>
      </c>
      <c r="F473" s="39" t="s">
        <v>26</v>
      </c>
      <c r="G473" s="11"/>
    </row>
    <row r="474" spans="1:7" ht="31.2">
      <c r="A474" s="35" t="s">
        <v>458</v>
      </c>
      <c r="B474" s="36" t="s">
        <v>221</v>
      </c>
      <c r="C474" s="37" t="s">
        <v>1010</v>
      </c>
      <c r="D474" s="38">
        <v>69993.070000000007</v>
      </c>
      <c r="E474" s="38">
        <v>69993.070000000007</v>
      </c>
      <c r="F474" s="39" t="s">
        <v>26</v>
      </c>
      <c r="G474" s="11"/>
    </row>
    <row r="475" spans="1:7" ht="31.2">
      <c r="A475" s="35" t="s">
        <v>303</v>
      </c>
      <c r="B475" s="36" t="s">
        <v>221</v>
      </c>
      <c r="C475" s="37" t="s">
        <v>1009</v>
      </c>
      <c r="D475" s="38">
        <v>69993.070000000007</v>
      </c>
      <c r="E475" s="38">
        <v>69993.070000000007</v>
      </c>
      <c r="F475" s="39" t="s">
        <v>26</v>
      </c>
      <c r="G475" s="11"/>
    </row>
    <row r="476" spans="1:7" ht="15.6">
      <c r="A476" s="35" t="s">
        <v>404</v>
      </c>
      <c r="B476" s="36" t="s">
        <v>221</v>
      </c>
      <c r="C476" s="37" t="s">
        <v>1008</v>
      </c>
      <c r="D476" s="38">
        <v>69993.070000000007</v>
      </c>
      <c r="E476" s="38">
        <v>69993.070000000007</v>
      </c>
      <c r="F476" s="39" t="s">
        <v>26</v>
      </c>
      <c r="G476" s="11"/>
    </row>
    <row r="477" spans="1:7" ht="15.6">
      <c r="A477" s="35" t="s">
        <v>417</v>
      </c>
      <c r="B477" s="36" t="s">
        <v>221</v>
      </c>
      <c r="C477" s="37" t="s">
        <v>1007</v>
      </c>
      <c r="D477" s="38" t="s">
        <v>26</v>
      </c>
      <c r="E477" s="38">
        <v>69993.070000000007</v>
      </c>
      <c r="F477" s="39" t="s">
        <v>26</v>
      </c>
      <c r="G477" s="11"/>
    </row>
    <row r="478" spans="1:7" ht="31.2">
      <c r="A478" s="35" t="s">
        <v>558</v>
      </c>
      <c r="B478" s="36" t="s">
        <v>221</v>
      </c>
      <c r="C478" s="37" t="s">
        <v>559</v>
      </c>
      <c r="D478" s="38">
        <v>70000</v>
      </c>
      <c r="E478" s="38">
        <v>69979.960000000006</v>
      </c>
      <c r="F478" s="39">
        <v>20.04</v>
      </c>
      <c r="G478" s="11"/>
    </row>
    <row r="479" spans="1:7" ht="31.2">
      <c r="A479" s="35" t="s">
        <v>232</v>
      </c>
      <c r="B479" s="36" t="s">
        <v>221</v>
      </c>
      <c r="C479" s="37" t="s">
        <v>560</v>
      </c>
      <c r="D479" s="38">
        <v>70000</v>
      </c>
      <c r="E479" s="38">
        <v>69979.960000000006</v>
      </c>
      <c r="F479" s="39">
        <v>20.04</v>
      </c>
      <c r="G479" s="11"/>
    </row>
    <row r="480" spans="1:7" ht="31.2">
      <c r="A480" s="35" t="s">
        <v>234</v>
      </c>
      <c r="B480" s="36" t="s">
        <v>221</v>
      </c>
      <c r="C480" s="37" t="s">
        <v>561</v>
      </c>
      <c r="D480" s="38">
        <v>70000</v>
      </c>
      <c r="E480" s="38">
        <v>69979.960000000006</v>
      </c>
      <c r="F480" s="39">
        <v>20.04</v>
      </c>
      <c r="G480" s="11"/>
    </row>
    <row r="481" spans="1:7" ht="15.6">
      <c r="A481" s="35" t="s">
        <v>952</v>
      </c>
      <c r="B481" s="36" t="s">
        <v>221</v>
      </c>
      <c r="C481" s="37" t="s">
        <v>562</v>
      </c>
      <c r="D481" s="38" t="s">
        <v>26</v>
      </c>
      <c r="E481" s="38">
        <v>69979.960000000006</v>
      </c>
      <c r="F481" s="39" t="s">
        <v>26</v>
      </c>
      <c r="G481" s="11"/>
    </row>
    <row r="482" spans="1:7" ht="15.6">
      <c r="A482" s="35" t="s">
        <v>563</v>
      </c>
      <c r="B482" s="36" t="s">
        <v>221</v>
      </c>
      <c r="C482" s="37" t="s">
        <v>564</v>
      </c>
      <c r="D482" s="38">
        <v>74000</v>
      </c>
      <c r="E482" s="38">
        <v>74000</v>
      </c>
      <c r="F482" s="39" t="s">
        <v>26</v>
      </c>
      <c r="G482" s="11"/>
    </row>
    <row r="483" spans="1:7" ht="31.2">
      <c r="A483" s="35" t="s">
        <v>232</v>
      </c>
      <c r="B483" s="36" t="s">
        <v>221</v>
      </c>
      <c r="C483" s="37" t="s">
        <v>565</v>
      </c>
      <c r="D483" s="38">
        <v>74000</v>
      </c>
      <c r="E483" s="38">
        <v>74000</v>
      </c>
      <c r="F483" s="39" t="s">
        <v>26</v>
      </c>
      <c r="G483" s="11"/>
    </row>
    <row r="484" spans="1:7" ht="31.2">
      <c r="A484" s="35" t="s">
        <v>234</v>
      </c>
      <c r="B484" s="36" t="s">
        <v>221</v>
      </c>
      <c r="C484" s="37" t="s">
        <v>566</v>
      </c>
      <c r="D484" s="38">
        <v>74000</v>
      </c>
      <c r="E484" s="38">
        <v>74000</v>
      </c>
      <c r="F484" s="39" t="s">
        <v>26</v>
      </c>
      <c r="G484" s="11"/>
    </row>
    <row r="485" spans="1:7" ht="15.6">
      <c r="A485" s="35" t="s">
        <v>952</v>
      </c>
      <c r="B485" s="36" t="s">
        <v>221</v>
      </c>
      <c r="C485" s="37" t="s">
        <v>567</v>
      </c>
      <c r="D485" s="38" t="s">
        <v>26</v>
      </c>
      <c r="E485" s="38">
        <v>74000</v>
      </c>
      <c r="F485" s="39" t="s">
        <v>26</v>
      </c>
      <c r="G485" s="11"/>
    </row>
    <row r="486" spans="1:7" ht="46.8">
      <c r="A486" s="35" t="s">
        <v>223</v>
      </c>
      <c r="B486" s="36" t="s">
        <v>221</v>
      </c>
      <c r="C486" s="37" t="s">
        <v>568</v>
      </c>
      <c r="D486" s="38">
        <v>3642440</v>
      </c>
      <c r="E486" s="38">
        <v>3642307.52</v>
      </c>
      <c r="F486" s="39">
        <v>132.47999999999999</v>
      </c>
      <c r="G486" s="11"/>
    </row>
    <row r="487" spans="1:7" ht="78">
      <c r="A487" s="35" t="s">
        <v>225</v>
      </c>
      <c r="B487" s="36" t="s">
        <v>221</v>
      </c>
      <c r="C487" s="37" t="s">
        <v>569</v>
      </c>
      <c r="D487" s="38">
        <v>3348600</v>
      </c>
      <c r="E487" s="38">
        <v>3348483.52</v>
      </c>
      <c r="F487" s="39">
        <v>116.48</v>
      </c>
      <c r="G487" s="11"/>
    </row>
    <row r="488" spans="1:7" ht="31.2">
      <c r="A488" s="35" t="s">
        <v>227</v>
      </c>
      <c r="B488" s="36" t="s">
        <v>221</v>
      </c>
      <c r="C488" s="37" t="s">
        <v>570</v>
      </c>
      <c r="D488" s="38">
        <v>3348600</v>
      </c>
      <c r="E488" s="38">
        <v>3348483.52</v>
      </c>
      <c r="F488" s="39">
        <v>116.48</v>
      </c>
      <c r="G488" s="11"/>
    </row>
    <row r="489" spans="1:7" ht="31.2">
      <c r="A489" s="35" t="s">
        <v>972</v>
      </c>
      <c r="B489" s="36" t="s">
        <v>221</v>
      </c>
      <c r="C489" s="37" t="s">
        <v>571</v>
      </c>
      <c r="D489" s="38" t="s">
        <v>26</v>
      </c>
      <c r="E489" s="38">
        <v>2608997.92</v>
      </c>
      <c r="F489" s="39" t="s">
        <v>26</v>
      </c>
      <c r="G489" s="11"/>
    </row>
    <row r="490" spans="1:7" ht="46.8">
      <c r="A490" s="35" t="s">
        <v>230</v>
      </c>
      <c r="B490" s="36" t="s">
        <v>221</v>
      </c>
      <c r="C490" s="37" t="s">
        <v>572</v>
      </c>
      <c r="D490" s="38" t="s">
        <v>26</v>
      </c>
      <c r="E490" s="38">
        <v>739485.6</v>
      </c>
      <c r="F490" s="39" t="s">
        <v>26</v>
      </c>
      <c r="G490" s="11"/>
    </row>
    <row r="491" spans="1:7" ht="31.2">
      <c r="A491" s="35" t="s">
        <v>232</v>
      </c>
      <c r="B491" s="36" t="s">
        <v>221</v>
      </c>
      <c r="C491" s="37" t="s">
        <v>573</v>
      </c>
      <c r="D491" s="38">
        <v>106340</v>
      </c>
      <c r="E491" s="38">
        <v>106340</v>
      </c>
      <c r="F491" s="39" t="s">
        <v>26</v>
      </c>
      <c r="G491" s="11"/>
    </row>
    <row r="492" spans="1:7" ht="31.2">
      <c r="A492" s="35" t="s">
        <v>234</v>
      </c>
      <c r="B492" s="36" t="s">
        <v>221</v>
      </c>
      <c r="C492" s="37" t="s">
        <v>574</v>
      </c>
      <c r="D492" s="38">
        <v>106340</v>
      </c>
      <c r="E492" s="38">
        <v>106340</v>
      </c>
      <c r="F492" s="39" t="s">
        <v>26</v>
      </c>
      <c r="G492" s="11"/>
    </row>
    <row r="493" spans="1:7" ht="15.6">
      <c r="A493" s="35" t="s">
        <v>952</v>
      </c>
      <c r="B493" s="36" t="s">
        <v>221</v>
      </c>
      <c r="C493" s="37" t="s">
        <v>575</v>
      </c>
      <c r="D493" s="38" t="s">
        <v>26</v>
      </c>
      <c r="E493" s="38">
        <v>106340</v>
      </c>
      <c r="F493" s="39" t="s">
        <v>26</v>
      </c>
      <c r="G493" s="11"/>
    </row>
    <row r="494" spans="1:7" ht="15.6">
      <c r="A494" s="35" t="s">
        <v>237</v>
      </c>
      <c r="B494" s="36" t="s">
        <v>221</v>
      </c>
      <c r="C494" s="37" t="s">
        <v>576</v>
      </c>
      <c r="D494" s="38">
        <v>187500</v>
      </c>
      <c r="E494" s="38">
        <v>187484</v>
      </c>
      <c r="F494" s="39">
        <v>16</v>
      </c>
      <c r="G494" s="11"/>
    </row>
    <row r="495" spans="1:7" ht="15.6">
      <c r="A495" s="35" t="s">
        <v>239</v>
      </c>
      <c r="B495" s="36" t="s">
        <v>221</v>
      </c>
      <c r="C495" s="37" t="s">
        <v>577</v>
      </c>
      <c r="D495" s="38">
        <v>187500</v>
      </c>
      <c r="E495" s="38">
        <v>187484</v>
      </c>
      <c r="F495" s="39">
        <v>16</v>
      </c>
      <c r="G495" s="11"/>
    </row>
    <row r="496" spans="1:7" ht="31.2">
      <c r="A496" s="35" t="s">
        <v>241</v>
      </c>
      <c r="B496" s="36" t="s">
        <v>221</v>
      </c>
      <c r="C496" s="37" t="s">
        <v>578</v>
      </c>
      <c r="D496" s="38" t="s">
        <v>26</v>
      </c>
      <c r="E496" s="38">
        <v>187484</v>
      </c>
      <c r="F496" s="39" t="s">
        <v>26</v>
      </c>
      <c r="G496" s="11"/>
    </row>
    <row r="497" spans="1:7" ht="31.2">
      <c r="A497" s="35" t="s">
        <v>283</v>
      </c>
      <c r="B497" s="36" t="s">
        <v>221</v>
      </c>
      <c r="C497" s="37" t="s">
        <v>579</v>
      </c>
      <c r="D497" s="38">
        <v>13500839</v>
      </c>
      <c r="E497" s="38">
        <v>12694561.130000001</v>
      </c>
      <c r="F497" s="39">
        <v>806277.87</v>
      </c>
      <c r="G497" s="11"/>
    </row>
    <row r="498" spans="1:7" ht="78">
      <c r="A498" s="35" t="s">
        <v>225</v>
      </c>
      <c r="B498" s="36" t="s">
        <v>221</v>
      </c>
      <c r="C498" s="37" t="s">
        <v>580</v>
      </c>
      <c r="D498" s="38">
        <v>10727139</v>
      </c>
      <c r="E498" s="38">
        <v>10240550.869999999</v>
      </c>
      <c r="F498" s="39">
        <v>486588.13</v>
      </c>
      <c r="G498" s="11"/>
    </row>
    <row r="499" spans="1:7" ht="15.6">
      <c r="A499" s="35" t="s">
        <v>286</v>
      </c>
      <c r="B499" s="36" t="s">
        <v>221</v>
      </c>
      <c r="C499" s="37" t="s">
        <v>581</v>
      </c>
      <c r="D499" s="38">
        <v>10727139</v>
      </c>
      <c r="E499" s="38">
        <v>10240550.869999999</v>
      </c>
      <c r="F499" s="39">
        <v>486588.13</v>
      </c>
      <c r="G499" s="11"/>
    </row>
    <row r="500" spans="1:7" ht="15.6">
      <c r="A500" s="35" t="s">
        <v>1006</v>
      </c>
      <c r="B500" s="36" t="s">
        <v>221</v>
      </c>
      <c r="C500" s="37" t="s">
        <v>582</v>
      </c>
      <c r="D500" s="38" t="s">
        <v>26</v>
      </c>
      <c r="E500" s="38">
        <v>7886202.9500000002</v>
      </c>
      <c r="F500" s="39" t="s">
        <v>26</v>
      </c>
      <c r="G500" s="11"/>
    </row>
    <row r="501" spans="1:7" ht="31.2">
      <c r="A501" s="35" t="s">
        <v>1005</v>
      </c>
      <c r="B501" s="36" t="s">
        <v>221</v>
      </c>
      <c r="C501" s="37" t="s">
        <v>583</v>
      </c>
      <c r="D501" s="38" t="s">
        <v>26</v>
      </c>
      <c r="E501" s="38">
        <v>2160</v>
      </c>
      <c r="F501" s="39" t="s">
        <v>26</v>
      </c>
      <c r="G501" s="11"/>
    </row>
    <row r="502" spans="1:7" ht="46.8">
      <c r="A502" s="35" t="s">
        <v>289</v>
      </c>
      <c r="B502" s="36" t="s">
        <v>221</v>
      </c>
      <c r="C502" s="37" t="s">
        <v>584</v>
      </c>
      <c r="D502" s="38" t="s">
        <v>26</v>
      </c>
      <c r="E502" s="38">
        <v>2352187.92</v>
      </c>
      <c r="F502" s="39" t="s">
        <v>26</v>
      </c>
      <c r="G502" s="11"/>
    </row>
    <row r="503" spans="1:7" ht="31.2">
      <c r="A503" s="35" t="s">
        <v>232</v>
      </c>
      <c r="B503" s="36" t="s">
        <v>221</v>
      </c>
      <c r="C503" s="37" t="s">
        <v>585</v>
      </c>
      <c r="D503" s="38">
        <v>2726700</v>
      </c>
      <c r="E503" s="38">
        <v>2407992.2599999998</v>
      </c>
      <c r="F503" s="39">
        <v>318707.74</v>
      </c>
      <c r="G503" s="11"/>
    </row>
    <row r="504" spans="1:7" ht="31.2">
      <c r="A504" s="35" t="s">
        <v>234</v>
      </c>
      <c r="B504" s="36" t="s">
        <v>221</v>
      </c>
      <c r="C504" s="37" t="s">
        <v>586</v>
      </c>
      <c r="D504" s="38">
        <v>2726700</v>
      </c>
      <c r="E504" s="38">
        <v>2407992.2599999998</v>
      </c>
      <c r="F504" s="39">
        <v>318707.74</v>
      </c>
      <c r="G504" s="11"/>
    </row>
    <row r="505" spans="1:7" ht="15.6">
      <c r="A505" s="35" t="s">
        <v>952</v>
      </c>
      <c r="B505" s="36" t="s">
        <v>221</v>
      </c>
      <c r="C505" s="37" t="s">
        <v>587</v>
      </c>
      <c r="D505" s="38" t="s">
        <v>26</v>
      </c>
      <c r="E505" s="38">
        <v>2407992.2599999998</v>
      </c>
      <c r="F505" s="39" t="s">
        <v>26</v>
      </c>
      <c r="G505" s="11"/>
    </row>
    <row r="506" spans="1:7" ht="15.6">
      <c r="A506" s="35" t="s">
        <v>237</v>
      </c>
      <c r="B506" s="36" t="s">
        <v>221</v>
      </c>
      <c r="C506" s="37" t="s">
        <v>588</v>
      </c>
      <c r="D506" s="38">
        <v>47000</v>
      </c>
      <c r="E506" s="38">
        <v>46018</v>
      </c>
      <c r="F506" s="39">
        <v>982</v>
      </c>
      <c r="G506" s="11"/>
    </row>
    <row r="507" spans="1:7" ht="15.6">
      <c r="A507" s="35" t="s">
        <v>239</v>
      </c>
      <c r="B507" s="36" t="s">
        <v>221</v>
      </c>
      <c r="C507" s="37" t="s">
        <v>589</v>
      </c>
      <c r="D507" s="38">
        <v>47000</v>
      </c>
      <c r="E507" s="38">
        <v>46018</v>
      </c>
      <c r="F507" s="39">
        <v>982</v>
      </c>
      <c r="G507" s="11"/>
    </row>
    <row r="508" spans="1:7" ht="31.2">
      <c r="A508" s="35" t="s">
        <v>241</v>
      </c>
      <c r="B508" s="36" t="s">
        <v>221</v>
      </c>
      <c r="C508" s="37" t="s">
        <v>590</v>
      </c>
      <c r="D508" s="38" t="s">
        <v>26</v>
      </c>
      <c r="E508" s="38">
        <v>32788</v>
      </c>
      <c r="F508" s="39" t="s">
        <v>26</v>
      </c>
      <c r="G508" s="11"/>
    </row>
    <row r="509" spans="1:7" ht="15.6">
      <c r="A509" s="35" t="s">
        <v>964</v>
      </c>
      <c r="B509" s="36" t="s">
        <v>221</v>
      </c>
      <c r="C509" s="37" t="s">
        <v>591</v>
      </c>
      <c r="D509" s="38" t="s">
        <v>26</v>
      </c>
      <c r="E509" s="38">
        <v>13230</v>
      </c>
      <c r="F509" s="39" t="s">
        <v>26</v>
      </c>
      <c r="G509" s="11"/>
    </row>
    <row r="510" spans="1:7" ht="46.8">
      <c r="A510" s="35" t="s">
        <v>592</v>
      </c>
      <c r="B510" s="36" t="s">
        <v>221</v>
      </c>
      <c r="C510" s="37" t="s">
        <v>593</v>
      </c>
      <c r="D510" s="38">
        <v>2043399</v>
      </c>
      <c r="E510" s="38">
        <v>2042509.26</v>
      </c>
      <c r="F510" s="39">
        <v>889.74</v>
      </c>
      <c r="G510" s="11"/>
    </row>
    <row r="511" spans="1:7" ht="31.2">
      <c r="A511" s="35" t="s">
        <v>303</v>
      </c>
      <c r="B511" s="36" t="s">
        <v>221</v>
      </c>
      <c r="C511" s="37" t="s">
        <v>594</v>
      </c>
      <c r="D511" s="38">
        <v>2043399</v>
      </c>
      <c r="E511" s="38">
        <v>2042509.26</v>
      </c>
      <c r="F511" s="39">
        <v>889.74</v>
      </c>
      <c r="G511" s="11"/>
    </row>
    <row r="512" spans="1:7" ht="15.6">
      <c r="A512" s="35" t="s">
        <v>304</v>
      </c>
      <c r="B512" s="36" t="s">
        <v>221</v>
      </c>
      <c r="C512" s="37" t="s">
        <v>595</v>
      </c>
      <c r="D512" s="38">
        <v>2043399</v>
      </c>
      <c r="E512" s="38">
        <v>2042509.26</v>
      </c>
      <c r="F512" s="39">
        <v>889.74</v>
      </c>
      <c r="G512" s="11"/>
    </row>
    <row r="513" spans="1:7" ht="62.4">
      <c r="A513" s="35" t="s">
        <v>305</v>
      </c>
      <c r="B513" s="36" t="s">
        <v>221</v>
      </c>
      <c r="C513" s="37" t="s">
        <v>596</v>
      </c>
      <c r="D513" s="38" t="s">
        <v>26</v>
      </c>
      <c r="E513" s="38">
        <v>2042509.26</v>
      </c>
      <c r="F513" s="39" t="s">
        <v>26</v>
      </c>
      <c r="G513" s="11"/>
    </row>
    <row r="514" spans="1:7" ht="93.6">
      <c r="A514" s="35" t="s">
        <v>597</v>
      </c>
      <c r="B514" s="36" t="s">
        <v>221</v>
      </c>
      <c r="C514" s="37" t="s">
        <v>1004</v>
      </c>
      <c r="D514" s="38">
        <v>1938398.11</v>
      </c>
      <c r="E514" s="38">
        <v>1865228.11</v>
      </c>
      <c r="F514" s="39">
        <v>73170</v>
      </c>
      <c r="G514" s="11"/>
    </row>
    <row r="515" spans="1:7" ht="15.6">
      <c r="A515" s="35" t="s">
        <v>294</v>
      </c>
      <c r="B515" s="36" t="s">
        <v>221</v>
      </c>
      <c r="C515" s="37" t="s">
        <v>1003</v>
      </c>
      <c r="D515" s="38">
        <v>1938398.11</v>
      </c>
      <c r="E515" s="38">
        <v>1865228.11</v>
      </c>
      <c r="F515" s="39">
        <v>73170</v>
      </c>
      <c r="G515" s="11"/>
    </row>
    <row r="516" spans="1:7" ht="31.2">
      <c r="A516" s="35" t="s">
        <v>295</v>
      </c>
      <c r="B516" s="36" t="s">
        <v>221</v>
      </c>
      <c r="C516" s="37" t="s">
        <v>1002</v>
      </c>
      <c r="D516" s="38">
        <v>1938398.11</v>
      </c>
      <c r="E516" s="38">
        <v>1865228.11</v>
      </c>
      <c r="F516" s="39">
        <v>73170</v>
      </c>
      <c r="G516" s="11"/>
    </row>
    <row r="517" spans="1:7" ht="31.2">
      <c r="A517" s="35" t="s">
        <v>296</v>
      </c>
      <c r="B517" s="36" t="s">
        <v>221</v>
      </c>
      <c r="C517" s="37" t="s">
        <v>1001</v>
      </c>
      <c r="D517" s="38" t="s">
        <v>26</v>
      </c>
      <c r="E517" s="38">
        <v>1865228.11</v>
      </c>
      <c r="F517" s="39" t="s">
        <v>26</v>
      </c>
      <c r="G517" s="11"/>
    </row>
    <row r="518" spans="1:7" ht="62.4">
      <c r="A518" s="35" t="s">
        <v>598</v>
      </c>
      <c r="B518" s="36" t="s">
        <v>221</v>
      </c>
      <c r="C518" s="37" t="s">
        <v>599</v>
      </c>
      <c r="D518" s="38">
        <v>1882304.23</v>
      </c>
      <c r="E518" s="38">
        <v>1869881.84</v>
      </c>
      <c r="F518" s="39">
        <v>12422.39</v>
      </c>
      <c r="G518" s="11"/>
    </row>
    <row r="519" spans="1:7" ht="31.2">
      <c r="A519" s="35" t="s">
        <v>232</v>
      </c>
      <c r="B519" s="36" t="s">
        <v>221</v>
      </c>
      <c r="C519" s="37" t="s">
        <v>600</v>
      </c>
      <c r="D519" s="38">
        <v>24000</v>
      </c>
      <c r="E519" s="38">
        <v>11577.61</v>
      </c>
      <c r="F519" s="39">
        <v>12422.39</v>
      </c>
      <c r="G519" s="11"/>
    </row>
    <row r="520" spans="1:7" ht="31.2">
      <c r="A520" s="35" t="s">
        <v>234</v>
      </c>
      <c r="B520" s="36" t="s">
        <v>221</v>
      </c>
      <c r="C520" s="37" t="s">
        <v>601</v>
      </c>
      <c r="D520" s="38">
        <v>24000</v>
      </c>
      <c r="E520" s="38">
        <v>11577.61</v>
      </c>
      <c r="F520" s="39">
        <v>12422.39</v>
      </c>
      <c r="G520" s="11"/>
    </row>
    <row r="521" spans="1:7" ht="15.6">
      <c r="A521" s="35" t="s">
        <v>952</v>
      </c>
      <c r="B521" s="36" t="s">
        <v>221</v>
      </c>
      <c r="C521" s="37" t="s">
        <v>602</v>
      </c>
      <c r="D521" s="38" t="s">
        <v>26</v>
      </c>
      <c r="E521" s="38">
        <v>11577.61</v>
      </c>
      <c r="F521" s="39" t="s">
        <v>26</v>
      </c>
      <c r="G521" s="11"/>
    </row>
    <row r="522" spans="1:7" ht="15.6">
      <c r="A522" s="35" t="s">
        <v>294</v>
      </c>
      <c r="B522" s="36" t="s">
        <v>221</v>
      </c>
      <c r="C522" s="37" t="s">
        <v>603</v>
      </c>
      <c r="D522" s="38">
        <v>1858304.23</v>
      </c>
      <c r="E522" s="38">
        <v>1858304.23</v>
      </c>
      <c r="F522" s="39" t="s">
        <v>26</v>
      </c>
      <c r="G522" s="11"/>
    </row>
    <row r="523" spans="1:7" ht="31.2">
      <c r="A523" s="35" t="s">
        <v>295</v>
      </c>
      <c r="B523" s="36" t="s">
        <v>221</v>
      </c>
      <c r="C523" s="37" t="s">
        <v>604</v>
      </c>
      <c r="D523" s="38">
        <v>1858304.23</v>
      </c>
      <c r="E523" s="38">
        <v>1858304.23</v>
      </c>
      <c r="F523" s="39" t="s">
        <v>26</v>
      </c>
      <c r="G523" s="11"/>
    </row>
    <row r="524" spans="1:7" ht="31.2">
      <c r="A524" s="35" t="s">
        <v>296</v>
      </c>
      <c r="B524" s="36" t="s">
        <v>221</v>
      </c>
      <c r="C524" s="37" t="s">
        <v>605</v>
      </c>
      <c r="D524" s="38" t="s">
        <v>26</v>
      </c>
      <c r="E524" s="38">
        <v>1858304.23</v>
      </c>
      <c r="F524" s="39" t="s">
        <v>26</v>
      </c>
      <c r="G524" s="11"/>
    </row>
    <row r="525" spans="1:7" ht="32.25" customHeight="1">
      <c r="A525" s="186" t="s">
        <v>1000</v>
      </c>
      <c r="B525" s="185" t="s">
        <v>221</v>
      </c>
      <c r="C525" s="184" t="s">
        <v>999</v>
      </c>
      <c r="D525" s="48">
        <v>10000</v>
      </c>
      <c r="E525" s="48">
        <v>0</v>
      </c>
      <c r="F525" s="49">
        <v>10000</v>
      </c>
      <c r="G525" s="11"/>
    </row>
    <row r="526" spans="1:7" ht="46.8">
      <c r="A526" s="35" t="s">
        <v>976</v>
      </c>
      <c r="B526" s="36" t="s">
        <v>221</v>
      </c>
      <c r="C526" s="37" t="s">
        <v>998</v>
      </c>
      <c r="D526" s="38">
        <v>10000</v>
      </c>
      <c r="E526" s="38" t="s">
        <v>26</v>
      </c>
      <c r="F526" s="39">
        <v>10000</v>
      </c>
      <c r="G526" s="11"/>
    </row>
    <row r="527" spans="1:7" ht="31.2">
      <c r="A527" s="35" t="s">
        <v>232</v>
      </c>
      <c r="B527" s="36" t="s">
        <v>221</v>
      </c>
      <c r="C527" s="37" t="s">
        <v>997</v>
      </c>
      <c r="D527" s="38">
        <v>10000</v>
      </c>
      <c r="E527" s="38" t="s">
        <v>26</v>
      </c>
      <c r="F527" s="39">
        <v>10000</v>
      </c>
      <c r="G527" s="11"/>
    </row>
    <row r="528" spans="1:7" ht="31.2">
      <c r="A528" s="35" t="s">
        <v>234</v>
      </c>
      <c r="B528" s="36" t="s">
        <v>221</v>
      </c>
      <c r="C528" s="37" t="s">
        <v>996</v>
      </c>
      <c r="D528" s="38">
        <v>10000</v>
      </c>
      <c r="E528" s="38" t="s">
        <v>26</v>
      </c>
      <c r="F528" s="39">
        <v>10000</v>
      </c>
      <c r="G528" s="11"/>
    </row>
    <row r="529" spans="1:7" ht="31.2">
      <c r="A529" s="45" t="s">
        <v>995</v>
      </c>
      <c r="B529" s="46" t="s">
        <v>221</v>
      </c>
      <c r="C529" s="47" t="s">
        <v>994</v>
      </c>
      <c r="D529" s="48">
        <f>D530+D535</f>
        <v>208445.2</v>
      </c>
      <c r="E529" s="48">
        <f>E530</f>
        <v>198421.68</v>
      </c>
      <c r="F529" s="48">
        <f>F530+F535</f>
        <v>10023.52</v>
      </c>
      <c r="G529" s="11"/>
    </row>
    <row r="530" spans="1:7" ht="15.6">
      <c r="A530" s="35" t="s">
        <v>993</v>
      </c>
      <c r="B530" s="36" t="s">
        <v>221</v>
      </c>
      <c r="C530" s="37" t="s">
        <v>992</v>
      </c>
      <c r="D530" s="38">
        <v>198445.2</v>
      </c>
      <c r="E530" s="38">
        <v>198421.68</v>
      </c>
      <c r="F530" s="39">
        <v>23.52</v>
      </c>
      <c r="G530" s="11"/>
    </row>
    <row r="531" spans="1:7" ht="78">
      <c r="A531" s="35" t="s">
        <v>225</v>
      </c>
      <c r="B531" s="36" t="s">
        <v>221</v>
      </c>
      <c r="C531" s="37" t="s">
        <v>991</v>
      </c>
      <c r="D531" s="38">
        <v>198445.2</v>
      </c>
      <c r="E531" s="38">
        <v>198421.68</v>
      </c>
      <c r="F531" s="39">
        <v>23.52</v>
      </c>
      <c r="G531" s="11"/>
    </row>
    <row r="532" spans="1:7" ht="31.2">
      <c r="A532" s="35" t="s">
        <v>227</v>
      </c>
      <c r="B532" s="36" t="s">
        <v>221</v>
      </c>
      <c r="C532" s="37" t="s">
        <v>990</v>
      </c>
      <c r="D532" s="38">
        <v>198445.2</v>
      </c>
      <c r="E532" s="38">
        <v>198421.68</v>
      </c>
      <c r="F532" s="39">
        <v>23.52</v>
      </c>
      <c r="G532" s="11"/>
    </row>
    <row r="533" spans="1:7" ht="31.2">
      <c r="A533" s="35" t="s">
        <v>972</v>
      </c>
      <c r="B533" s="36" t="s">
        <v>221</v>
      </c>
      <c r="C533" s="37" t="s">
        <v>989</v>
      </c>
      <c r="D533" s="38" t="s">
        <v>26</v>
      </c>
      <c r="E533" s="38">
        <v>152397.6</v>
      </c>
      <c r="F533" s="39" t="s">
        <v>26</v>
      </c>
      <c r="G533" s="11"/>
    </row>
    <row r="534" spans="1:7" ht="46.8">
      <c r="A534" s="35" t="s">
        <v>230</v>
      </c>
      <c r="B534" s="36" t="s">
        <v>221</v>
      </c>
      <c r="C534" s="37" t="s">
        <v>988</v>
      </c>
      <c r="D534" s="38" t="s">
        <v>26</v>
      </c>
      <c r="E534" s="38">
        <v>46024.08</v>
      </c>
      <c r="F534" s="39" t="s">
        <v>26</v>
      </c>
      <c r="G534" s="11"/>
    </row>
    <row r="535" spans="1:7" ht="46.8">
      <c r="A535" s="35" t="s">
        <v>976</v>
      </c>
      <c r="B535" s="36" t="s">
        <v>221</v>
      </c>
      <c r="C535" s="37" t="s">
        <v>987</v>
      </c>
      <c r="D535" s="38">
        <v>10000</v>
      </c>
      <c r="E535" s="38" t="s">
        <v>26</v>
      </c>
      <c r="F535" s="39">
        <v>10000</v>
      </c>
      <c r="G535" s="11"/>
    </row>
    <row r="536" spans="1:7" ht="15.6">
      <c r="A536" s="35" t="s">
        <v>237</v>
      </c>
      <c r="B536" s="36" t="s">
        <v>221</v>
      </c>
      <c r="C536" s="37" t="s">
        <v>986</v>
      </c>
      <c r="D536" s="38">
        <v>10000</v>
      </c>
      <c r="E536" s="38" t="s">
        <v>26</v>
      </c>
      <c r="F536" s="39">
        <v>10000</v>
      </c>
      <c r="G536" s="11"/>
    </row>
    <row r="537" spans="1:7" ht="15.6">
      <c r="A537" s="35" t="s">
        <v>239</v>
      </c>
      <c r="B537" s="36" t="s">
        <v>221</v>
      </c>
      <c r="C537" s="37" t="s">
        <v>985</v>
      </c>
      <c r="D537" s="38">
        <v>10000</v>
      </c>
      <c r="E537" s="38" t="s">
        <v>26</v>
      </c>
      <c r="F537" s="39">
        <v>10000</v>
      </c>
      <c r="G537" s="11"/>
    </row>
    <row r="538" spans="1:7" ht="21" customHeight="1">
      <c r="A538" s="183" t="s">
        <v>984</v>
      </c>
      <c r="B538" s="46" t="s">
        <v>221</v>
      </c>
      <c r="C538" s="47" t="s">
        <v>983</v>
      </c>
      <c r="D538" s="48">
        <v>1231275.2</v>
      </c>
      <c r="E538" s="48">
        <v>1170166.98</v>
      </c>
      <c r="F538" s="49">
        <v>61108.22</v>
      </c>
      <c r="G538" s="11"/>
    </row>
    <row r="539" spans="1:7" ht="15.6">
      <c r="A539" s="35" t="s">
        <v>982</v>
      </c>
      <c r="B539" s="36" t="s">
        <v>221</v>
      </c>
      <c r="C539" s="37" t="s">
        <v>981</v>
      </c>
      <c r="D539" s="38">
        <v>564581.81999999995</v>
      </c>
      <c r="E539" s="38">
        <v>559877.36</v>
      </c>
      <c r="F539" s="39">
        <v>4704.46</v>
      </c>
      <c r="G539" s="11"/>
    </row>
    <row r="540" spans="1:7" ht="78">
      <c r="A540" s="35" t="s">
        <v>225</v>
      </c>
      <c r="B540" s="36" t="s">
        <v>221</v>
      </c>
      <c r="C540" s="37" t="s">
        <v>980</v>
      </c>
      <c r="D540" s="38">
        <v>564581.81999999995</v>
      </c>
      <c r="E540" s="38">
        <v>559877.36</v>
      </c>
      <c r="F540" s="39">
        <v>4704.46</v>
      </c>
      <c r="G540" s="11"/>
    </row>
    <row r="541" spans="1:7" ht="31.2">
      <c r="A541" s="35" t="s">
        <v>227</v>
      </c>
      <c r="B541" s="36" t="s">
        <v>221</v>
      </c>
      <c r="C541" s="37" t="s">
        <v>979</v>
      </c>
      <c r="D541" s="38">
        <v>564581.81999999995</v>
      </c>
      <c r="E541" s="38">
        <v>559877.36</v>
      </c>
      <c r="F541" s="39">
        <v>4704.46</v>
      </c>
      <c r="G541" s="11"/>
    </row>
    <row r="542" spans="1:7" ht="31.2">
      <c r="A542" s="35" t="s">
        <v>972</v>
      </c>
      <c r="B542" s="36" t="s">
        <v>221</v>
      </c>
      <c r="C542" s="37" t="s">
        <v>978</v>
      </c>
      <c r="D542" s="38" t="s">
        <v>26</v>
      </c>
      <c r="E542" s="38">
        <v>430013.33</v>
      </c>
      <c r="F542" s="39" t="s">
        <v>26</v>
      </c>
      <c r="G542" s="11"/>
    </row>
    <row r="543" spans="1:7" ht="46.8">
      <c r="A543" s="35" t="s">
        <v>230</v>
      </c>
      <c r="B543" s="36" t="s">
        <v>221</v>
      </c>
      <c r="C543" s="37" t="s">
        <v>977</v>
      </c>
      <c r="D543" s="38" t="s">
        <v>26</v>
      </c>
      <c r="E543" s="38">
        <v>129864.03</v>
      </c>
      <c r="F543" s="39" t="s">
        <v>26</v>
      </c>
      <c r="G543" s="11"/>
    </row>
    <row r="544" spans="1:7" ht="46.8">
      <c r="A544" s="35" t="s">
        <v>976</v>
      </c>
      <c r="B544" s="36" t="s">
        <v>221</v>
      </c>
      <c r="C544" s="37" t="s">
        <v>975</v>
      </c>
      <c r="D544" s="38">
        <v>546126.38</v>
      </c>
      <c r="E544" s="38">
        <v>537962.62</v>
      </c>
      <c r="F544" s="39">
        <v>8163.76</v>
      </c>
      <c r="G544" s="11"/>
    </row>
    <row r="545" spans="1:7" ht="78">
      <c r="A545" s="35" t="s">
        <v>225</v>
      </c>
      <c r="B545" s="36" t="s">
        <v>221</v>
      </c>
      <c r="C545" s="37" t="s">
        <v>974</v>
      </c>
      <c r="D545" s="38">
        <v>484387.78</v>
      </c>
      <c r="E545" s="38">
        <v>479393.62</v>
      </c>
      <c r="F545" s="39">
        <v>4994.16</v>
      </c>
      <c r="G545" s="11"/>
    </row>
    <row r="546" spans="1:7" ht="31.2">
      <c r="A546" s="35" t="s">
        <v>227</v>
      </c>
      <c r="B546" s="36" t="s">
        <v>221</v>
      </c>
      <c r="C546" s="37" t="s">
        <v>973</v>
      </c>
      <c r="D546" s="38">
        <v>484387.78</v>
      </c>
      <c r="E546" s="38">
        <v>479393.62</v>
      </c>
      <c r="F546" s="39">
        <v>4994.16</v>
      </c>
      <c r="G546" s="11"/>
    </row>
    <row r="547" spans="1:7" ht="31.2">
      <c r="A547" s="35" t="s">
        <v>972</v>
      </c>
      <c r="B547" s="36" t="s">
        <v>221</v>
      </c>
      <c r="C547" s="37" t="s">
        <v>971</v>
      </c>
      <c r="D547" s="38" t="s">
        <v>26</v>
      </c>
      <c r="E547" s="38">
        <v>366616.35</v>
      </c>
      <c r="F547" s="39" t="s">
        <v>26</v>
      </c>
      <c r="G547" s="11"/>
    </row>
    <row r="548" spans="1:7" ht="46.8">
      <c r="A548" s="35" t="s">
        <v>230</v>
      </c>
      <c r="B548" s="36" t="s">
        <v>221</v>
      </c>
      <c r="C548" s="37" t="s">
        <v>970</v>
      </c>
      <c r="D548" s="38" t="s">
        <v>26</v>
      </c>
      <c r="E548" s="38">
        <v>112777.27</v>
      </c>
      <c r="F548" s="39" t="s">
        <v>26</v>
      </c>
      <c r="G548" s="11"/>
    </row>
    <row r="549" spans="1:7" ht="31.2">
      <c r="A549" s="35" t="s">
        <v>232</v>
      </c>
      <c r="B549" s="36" t="s">
        <v>221</v>
      </c>
      <c r="C549" s="37" t="s">
        <v>969</v>
      </c>
      <c r="D549" s="38">
        <v>58128.6</v>
      </c>
      <c r="E549" s="38">
        <v>57939</v>
      </c>
      <c r="F549" s="39">
        <v>189.6</v>
      </c>
      <c r="G549" s="11"/>
    </row>
    <row r="550" spans="1:7" ht="31.2">
      <c r="A550" s="35" t="s">
        <v>234</v>
      </c>
      <c r="B550" s="36" t="s">
        <v>221</v>
      </c>
      <c r="C550" s="37" t="s">
        <v>968</v>
      </c>
      <c r="D550" s="38">
        <v>58128.6</v>
      </c>
      <c r="E550" s="38">
        <v>57939</v>
      </c>
      <c r="F550" s="39">
        <v>189.6</v>
      </c>
      <c r="G550" s="11"/>
    </row>
    <row r="551" spans="1:7" ht="15.6">
      <c r="A551" s="35" t="s">
        <v>952</v>
      </c>
      <c r="B551" s="36" t="s">
        <v>221</v>
      </c>
      <c r="C551" s="37" t="s">
        <v>967</v>
      </c>
      <c r="D551" s="38" t="s">
        <v>26</v>
      </c>
      <c r="E551" s="38">
        <v>57939</v>
      </c>
      <c r="F551" s="39" t="s">
        <v>26</v>
      </c>
      <c r="G551" s="11"/>
    </row>
    <row r="552" spans="1:7" ht="15.6">
      <c r="A552" s="35" t="s">
        <v>237</v>
      </c>
      <c r="B552" s="36" t="s">
        <v>221</v>
      </c>
      <c r="C552" s="37" t="s">
        <v>966</v>
      </c>
      <c r="D552" s="38">
        <v>3610</v>
      </c>
      <c r="E552" s="38">
        <v>630</v>
      </c>
      <c r="F552" s="39">
        <v>2980</v>
      </c>
      <c r="G552" s="11"/>
    </row>
    <row r="553" spans="1:7" ht="15.6">
      <c r="A553" s="35" t="s">
        <v>239</v>
      </c>
      <c r="B553" s="36" t="s">
        <v>221</v>
      </c>
      <c r="C553" s="37" t="s">
        <v>965</v>
      </c>
      <c r="D553" s="38">
        <v>3610</v>
      </c>
      <c r="E553" s="38">
        <v>630</v>
      </c>
      <c r="F553" s="39">
        <v>2980</v>
      </c>
      <c r="G553" s="11"/>
    </row>
    <row r="554" spans="1:7" ht="15.6">
      <c r="A554" s="35" t="s">
        <v>964</v>
      </c>
      <c r="B554" s="36" t="s">
        <v>221</v>
      </c>
      <c r="C554" s="37" t="s">
        <v>963</v>
      </c>
      <c r="D554" s="38" t="s">
        <v>26</v>
      </c>
      <c r="E554" s="38">
        <v>630</v>
      </c>
      <c r="F554" s="39" t="s">
        <v>26</v>
      </c>
      <c r="G554" s="11"/>
    </row>
    <row r="555" spans="1:7" ht="15.6">
      <c r="A555" s="35" t="s">
        <v>962</v>
      </c>
      <c r="B555" s="36" t="s">
        <v>221</v>
      </c>
      <c r="C555" s="37" t="s">
        <v>961</v>
      </c>
      <c r="D555" s="38">
        <v>71000</v>
      </c>
      <c r="E555" s="38">
        <v>30000</v>
      </c>
      <c r="F555" s="39">
        <v>41000</v>
      </c>
      <c r="G555" s="11"/>
    </row>
    <row r="556" spans="1:7" ht="78">
      <c r="A556" s="35" t="s">
        <v>225</v>
      </c>
      <c r="B556" s="36" t="s">
        <v>221</v>
      </c>
      <c r="C556" s="37" t="s">
        <v>960</v>
      </c>
      <c r="D556" s="38">
        <v>71000</v>
      </c>
      <c r="E556" s="38">
        <v>30000</v>
      </c>
      <c r="F556" s="39">
        <v>41000</v>
      </c>
      <c r="G556" s="11"/>
    </row>
    <row r="557" spans="1:7" ht="31.2">
      <c r="A557" s="35" t="s">
        <v>227</v>
      </c>
      <c r="B557" s="36" t="s">
        <v>221</v>
      </c>
      <c r="C557" s="37" t="s">
        <v>959</v>
      </c>
      <c r="D557" s="38">
        <v>71000</v>
      </c>
      <c r="E557" s="38">
        <v>30000</v>
      </c>
      <c r="F557" s="39">
        <v>41000</v>
      </c>
      <c r="G557" s="11"/>
    </row>
    <row r="558" spans="1:7" ht="62.4">
      <c r="A558" s="35" t="s">
        <v>958</v>
      </c>
      <c r="B558" s="36" t="s">
        <v>221</v>
      </c>
      <c r="C558" s="37" t="s">
        <v>957</v>
      </c>
      <c r="D558" s="38" t="s">
        <v>26</v>
      </c>
      <c r="E558" s="38">
        <v>30000</v>
      </c>
      <c r="F558" s="39" t="s">
        <v>26</v>
      </c>
      <c r="G558" s="11"/>
    </row>
    <row r="559" spans="1:7" ht="31.2">
      <c r="A559" s="35" t="s">
        <v>956</v>
      </c>
      <c r="B559" s="36" t="s">
        <v>221</v>
      </c>
      <c r="C559" s="37" t="s">
        <v>955</v>
      </c>
      <c r="D559" s="38">
        <v>49567</v>
      </c>
      <c r="E559" s="38">
        <v>42327</v>
      </c>
      <c r="F559" s="39">
        <v>7240</v>
      </c>
      <c r="G559" s="11"/>
    </row>
    <row r="560" spans="1:7" ht="31.2">
      <c r="A560" s="35" t="s">
        <v>232</v>
      </c>
      <c r="B560" s="36" t="s">
        <v>221</v>
      </c>
      <c r="C560" s="37" t="s">
        <v>954</v>
      </c>
      <c r="D560" s="38">
        <v>49567</v>
      </c>
      <c r="E560" s="38">
        <v>42327</v>
      </c>
      <c r="F560" s="39">
        <v>7240</v>
      </c>
      <c r="G560" s="11"/>
    </row>
    <row r="561" spans="1:7" ht="31.2">
      <c r="A561" s="35" t="s">
        <v>234</v>
      </c>
      <c r="B561" s="36" t="s">
        <v>221</v>
      </c>
      <c r="C561" s="37" t="s">
        <v>953</v>
      </c>
      <c r="D561" s="38">
        <v>49567</v>
      </c>
      <c r="E561" s="38">
        <v>42327</v>
      </c>
      <c r="F561" s="39">
        <v>7240</v>
      </c>
      <c r="G561" s="11"/>
    </row>
    <row r="562" spans="1:7" ht="15.6">
      <c r="A562" s="35" t="s">
        <v>952</v>
      </c>
      <c r="B562" s="36" t="s">
        <v>221</v>
      </c>
      <c r="C562" s="37" t="s">
        <v>951</v>
      </c>
      <c r="D562" s="38" t="s">
        <v>26</v>
      </c>
      <c r="E562" s="38">
        <v>42327</v>
      </c>
      <c r="F562" s="39" t="s">
        <v>26</v>
      </c>
      <c r="G562" s="11"/>
    </row>
    <row r="563" spans="1:7" ht="32.25" customHeight="1">
      <c r="A563" s="45" t="s">
        <v>950</v>
      </c>
      <c r="B563" s="46" t="s">
        <v>221</v>
      </c>
      <c r="C563" s="47" t="s">
        <v>949</v>
      </c>
      <c r="D563" s="48">
        <v>10000</v>
      </c>
      <c r="E563" s="48">
        <v>0</v>
      </c>
      <c r="F563" s="49">
        <v>10000</v>
      </c>
      <c r="G563" s="11"/>
    </row>
    <row r="564" spans="1:7" ht="31.2">
      <c r="A564" s="35" t="s">
        <v>948</v>
      </c>
      <c r="B564" s="36" t="s">
        <v>221</v>
      </c>
      <c r="C564" s="37" t="s">
        <v>947</v>
      </c>
      <c r="D564" s="38">
        <v>10000</v>
      </c>
      <c r="E564" s="38" t="s">
        <v>26</v>
      </c>
      <c r="F564" s="39">
        <v>10000</v>
      </c>
      <c r="G564" s="11"/>
    </row>
    <row r="565" spans="1:7" ht="31.2">
      <c r="A565" s="35" t="s">
        <v>232</v>
      </c>
      <c r="B565" s="36" t="s">
        <v>221</v>
      </c>
      <c r="C565" s="37" t="s">
        <v>946</v>
      </c>
      <c r="D565" s="38">
        <v>10000</v>
      </c>
      <c r="E565" s="38" t="s">
        <v>26</v>
      </c>
      <c r="F565" s="39">
        <v>10000</v>
      </c>
      <c r="G565" s="11"/>
    </row>
    <row r="566" spans="1:7" ht="31.8" thickBot="1">
      <c r="A566" s="35" t="s">
        <v>234</v>
      </c>
      <c r="B566" s="36" t="s">
        <v>221</v>
      </c>
      <c r="C566" s="37" t="s">
        <v>945</v>
      </c>
      <c r="D566" s="38">
        <v>10000</v>
      </c>
      <c r="E566" s="38" t="s">
        <v>26</v>
      </c>
      <c r="F566" s="39">
        <v>10000</v>
      </c>
      <c r="G566" s="11"/>
    </row>
    <row r="567" spans="1:7" ht="24" customHeight="1" thickBot="1">
      <c r="A567" s="40" t="s">
        <v>606</v>
      </c>
      <c r="B567" s="41" t="s">
        <v>607</v>
      </c>
      <c r="C567" s="42" t="s">
        <v>12</v>
      </c>
      <c r="D567" s="43">
        <v>-19417804</v>
      </c>
      <c r="E567" s="43">
        <v>20118776.370000001</v>
      </c>
      <c r="F567" s="44" t="s">
        <v>12</v>
      </c>
      <c r="G567" s="12"/>
    </row>
    <row r="568" spans="1:7" ht="15" customHeight="1">
      <c r="A568" s="182"/>
      <c r="B568" s="181"/>
      <c r="C568" s="181"/>
      <c r="D568" s="181"/>
      <c r="E568" s="181"/>
      <c r="F568" s="181"/>
      <c r="G568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Normal="100" zoomScaleSheetLayoutView="100" workbookViewId="0">
      <selection activeCell="E22" sqref="E22"/>
    </sheetView>
  </sheetViews>
  <sheetFormatPr defaultColWidth="9.109375" defaultRowHeight="14.4"/>
  <cols>
    <col min="1" max="1" width="52.44140625" style="197" customWidth="1"/>
    <col min="2" max="2" width="10" style="197" customWidth="1"/>
    <col min="3" max="3" width="30.5546875" style="197" customWidth="1"/>
    <col min="4" max="4" width="20.6640625" style="197" customWidth="1"/>
    <col min="5" max="6" width="19.88671875" style="197" customWidth="1"/>
    <col min="7" max="7" width="9.109375" style="197" customWidth="1"/>
    <col min="8" max="16384" width="9.109375" style="197"/>
  </cols>
  <sheetData>
    <row r="1" spans="1:7" ht="15" customHeight="1">
      <c r="A1" s="221"/>
      <c r="B1" s="220"/>
      <c r="C1" s="219"/>
      <c r="D1" s="218"/>
      <c r="E1" s="217"/>
      <c r="F1" s="195"/>
      <c r="G1" s="198"/>
    </row>
    <row r="2" spans="1:7" ht="19.5" customHeight="1">
      <c r="A2" s="310" t="s">
        <v>608</v>
      </c>
      <c r="B2" s="311"/>
      <c r="C2" s="311"/>
      <c r="D2" s="311"/>
      <c r="E2" s="311"/>
      <c r="F2" s="311"/>
      <c r="G2" s="198"/>
    </row>
    <row r="3" spans="1:7" ht="12" customHeight="1">
      <c r="A3" s="50"/>
      <c r="B3" s="51"/>
      <c r="C3" s="52"/>
      <c r="D3" s="53"/>
      <c r="E3" s="54"/>
      <c r="F3" s="55"/>
      <c r="G3" s="198"/>
    </row>
    <row r="4" spans="1:7" ht="13.5" customHeight="1">
      <c r="A4" s="302" t="s">
        <v>1</v>
      </c>
      <c r="B4" s="302" t="s">
        <v>2</v>
      </c>
      <c r="C4" s="302" t="s">
        <v>609</v>
      </c>
      <c r="D4" s="302" t="s">
        <v>4</v>
      </c>
      <c r="E4" s="302" t="s">
        <v>5</v>
      </c>
      <c r="F4" s="302" t="s">
        <v>6</v>
      </c>
      <c r="G4" s="198"/>
    </row>
    <row r="5" spans="1:7" ht="12" customHeight="1">
      <c r="A5" s="303"/>
      <c r="B5" s="303"/>
      <c r="C5" s="303"/>
      <c r="D5" s="303"/>
      <c r="E5" s="303"/>
      <c r="F5" s="303"/>
      <c r="G5" s="198"/>
    </row>
    <row r="6" spans="1:7" ht="12" customHeight="1">
      <c r="A6" s="303"/>
      <c r="B6" s="303"/>
      <c r="C6" s="303"/>
      <c r="D6" s="303"/>
      <c r="E6" s="303"/>
      <c r="F6" s="303"/>
      <c r="G6" s="198"/>
    </row>
    <row r="7" spans="1:7" ht="11.25" customHeight="1">
      <c r="A7" s="303"/>
      <c r="B7" s="303"/>
      <c r="C7" s="303"/>
      <c r="D7" s="303"/>
      <c r="E7" s="303"/>
      <c r="F7" s="303"/>
      <c r="G7" s="198"/>
    </row>
    <row r="8" spans="1:7" ht="10.5" customHeight="1">
      <c r="A8" s="303"/>
      <c r="B8" s="303"/>
      <c r="C8" s="303"/>
      <c r="D8" s="303"/>
      <c r="E8" s="303"/>
      <c r="F8" s="303"/>
      <c r="G8" s="198"/>
    </row>
    <row r="9" spans="1:7" ht="12" customHeight="1" thickBot="1">
      <c r="A9" s="28">
        <v>1</v>
      </c>
      <c r="B9" s="14">
        <v>2</v>
      </c>
      <c r="C9" s="29">
        <v>3</v>
      </c>
      <c r="D9" s="30" t="s">
        <v>7</v>
      </c>
      <c r="E9" s="30" t="s">
        <v>8</v>
      </c>
      <c r="F9" s="30" t="s">
        <v>9</v>
      </c>
      <c r="G9" s="198"/>
    </row>
    <row r="10" spans="1:7" ht="32.25" customHeight="1">
      <c r="A10" s="40" t="s">
        <v>610</v>
      </c>
      <c r="B10" s="56">
        <v>500</v>
      </c>
      <c r="C10" s="57" t="s">
        <v>12</v>
      </c>
      <c r="D10" s="18">
        <v>19417804</v>
      </c>
      <c r="E10" s="18">
        <v>-20118776.370000001</v>
      </c>
      <c r="F10" s="31">
        <v>39536580.369999997</v>
      </c>
      <c r="G10" s="198"/>
    </row>
    <row r="11" spans="1:7" ht="12" customHeight="1">
      <c r="A11" s="58" t="s">
        <v>13</v>
      </c>
      <c r="B11" s="59"/>
      <c r="C11" s="60"/>
      <c r="D11" s="61"/>
      <c r="E11" s="61"/>
      <c r="F11" s="62"/>
      <c r="G11" s="198"/>
    </row>
    <row r="12" spans="1:7" ht="18" customHeight="1">
      <c r="A12" s="63" t="s">
        <v>1267</v>
      </c>
      <c r="B12" s="59">
        <v>520</v>
      </c>
      <c r="C12" s="60" t="s">
        <v>12</v>
      </c>
      <c r="D12" s="64" t="s">
        <v>26</v>
      </c>
      <c r="E12" s="64" t="s">
        <v>26</v>
      </c>
      <c r="F12" s="65" t="s">
        <v>26</v>
      </c>
      <c r="G12" s="198"/>
    </row>
    <row r="13" spans="1:7" ht="12" customHeight="1">
      <c r="A13" s="66" t="s">
        <v>611</v>
      </c>
      <c r="B13" s="59"/>
      <c r="C13" s="60"/>
      <c r="D13" s="61"/>
      <c r="E13" s="61"/>
      <c r="F13" s="62"/>
      <c r="G13" s="198"/>
    </row>
    <row r="14" spans="1:7" ht="14.1" customHeight="1">
      <c r="A14" s="215" t="s">
        <v>612</v>
      </c>
      <c r="B14" s="59">
        <v>620</v>
      </c>
      <c r="C14" s="60" t="s">
        <v>12</v>
      </c>
      <c r="D14" s="64" t="s">
        <v>26</v>
      </c>
      <c r="E14" s="64" t="s">
        <v>26</v>
      </c>
      <c r="F14" s="65" t="s">
        <v>26</v>
      </c>
      <c r="G14" s="198"/>
    </row>
    <row r="15" spans="1:7" ht="12.9" customHeight="1">
      <c r="A15" s="216" t="s">
        <v>611</v>
      </c>
      <c r="B15" s="59"/>
      <c r="C15" s="60"/>
      <c r="D15" s="61"/>
      <c r="E15" s="61"/>
      <c r="F15" s="62"/>
      <c r="G15" s="198"/>
    </row>
    <row r="16" spans="1:7" ht="22.5" customHeight="1">
      <c r="A16" s="67" t="s">
        <v>613</v>
      </c>
      <c r="B16" s="59">
        <v>700</v>
      </c>
      <c r="C16" s="60" t="s">
        <v>614</v>
      </c>
      <c r="D16" s="64">
        <v>19417804</v>
      </c>
      <c r="E16" s="64">
        <v>-20118776.370000001</v>
      </c>
      <c r="F16" s="65">
        <v>39536580.369999997</v>
      </c>
      <c r="G16" s="198"/>
    </row>
    <row r="17" spans="1:7" ht="21" customHeight="1">
      <c r="A17" s="35" t="s">
        <v>616</v>
      </c>
      <c r="B17" s="59">
        <v>710</v>
      </c>
      <c r="C17" s="60" t="s">
        <v>617</v>
      </c>
      <c r="D17" s="64">
        <v>-828799175.45000005</v>
      </c>
      <c r="E17" s="64">
        <v>-825941170.62</v>
      </c>
      <c r="F17" s="68" t="s">
        <v>615</v>
      </c>
      <c r="G17" s="198"/>
    </row>
    <row r="18" spans="1:7" ht="21" customHeight="1">
      <c r="A18" s="35" t="s">
        <v>618</v>
      </c>
      <c r="B18" s="59">
        <v>710</v>
      </c>
      <c r="C18" s="60" t="s">
        <v>619</v>
      </c>
      <c r="D18" s="64">
        <v>-828799175.45000005</v>
      </c>
      <c r="E18" s="64">
        <v>-825941170.62</v>
      </c>
      <c r="F18" s="68" t="s">
        <v>615</v>
      </c>
      <c r="G18" s="198"/>
    </row>
    <row r="19" spans="1:7" ht="31.2">
      <c r="A19" s="35" t="s">
        <v>620</v>
      </c>
      <c r="B19" s="59">
        <v>710</v>
      </c>
      <c r="C19" s="60" t="s">
        <v>621</v>
      </c>
      <c r="D19" s="64">
        <v>-828799175.45000005</v>
      </c>
      <c r="E19" s="64">
        <v>-825941170.62</v>
      </c>
      <c r="F19" s="68" t="s">
        <v>615</v>
      </c>
      <c r="G19" s="198"/>
    </row>
    <row r="20" spans="1:7" ht="31.2">
      <c r="A20" s="35" t="s">
        <v>622</v>
      </c>
      <c r="B20" s="59">
        <v>710</v>
      </c>
      <c r="C20" s="60" t="s">
        <v>623</v>
      </c>
      <c r="D20" s="64">
        <v>-828799175.45000005</v>
      </c>
      <c r="E20" s="64">
        <v>-825941170.62</v>
      </c>
      <c r="F20" s="68" t="s">
        <v>615</v>
      </c>
      <c r="G20" s="198"/>
    </row>
    <row r="21" spans="1:7" ht="24" customHeight="1">
      <c r="A21" s="35" t="s">
        <v>624</v>
      </c>
      <c r="B21" s="59">
        <v>720</v>
      </c>
      <c r="C21" s="69" t="s">
        <v>625</v>
      </c>
      <c r="D21" s="64">
        <v>848341971.45000005</v>
      </c>
      <c r="E21" s="64">
        <v>805822394.25</v>
      </c>
      <c r="F21" s="68" t="s">
        <v>615</v>
      </c>
      <c r="G21" s="198"/>
    </row>
    <row r="22" spans="1:7" ht="27" customHeight="1">
      <c r="A22" s="35" t="s">
        <v>626</v>
      </c>
      <c r="B22" s="59">
        <v>720</v>
      </c>
      <c r="C22" s="69" t="s">
        <v>627</v>
      </c>
      <c r="D22" s="64">
        <v>848341971.45000005</v>
      </c>
      <c r="E22" s="64">
        <v>805822394.25</v>
      </c>
      <c r="F22" s="68" t="s">
        <v>615</v>
      </c>
      <c r="G22" s="198"/>
    </row>
    <row r="23" spans="1:7" ht="31.2">
      <c r="A23" s="35" t="s">
        <v>628</v>
      </c>
      <c r="B23" s="59">
        <v>720</v>
      </c>
      <c r="C23" s="69" t="s">
        <v>629</v>
      </c>
      <c r="D23" s="64">
        <v>848341971.45000005</v>
      </c>
      <c r="E23" s="64">
        <v>805822394.25</v>
      </c>
      <c r="F23" s="68" t="s">
        <v>615</v>
      </c>
      <c r="G23" s="198"/>
    </row>
    <row r="24" spans="1:7" ht="31.8" thickBot="1">
      <c r="A24" s="35" t="s">
        <v>630</v>
      </c>
      <c r="B24" s="59">
        <v>720</v>
      </c>
      <c r="C24" s="69" t="s">
        <v>631</v>
      </c>
      <c r="D24" s="64">
        <v>848341971.45000005</v>
      </c>
      <c r="E24" s="64">
        <v>805822394.25</v>
      </c>
      <c r="F24" s="68" t="s">
        <v>615</v>
      </c>
      <c r="G24" s="198"/>
    </row>
    <row r="25" spans="1:7" ht="10.5" customHeight="1">
      <c r="A25" s="214"/>
      <c r="B25" s="213"/>
      <c r="C25" s="212"/>
      <c r="D25" s="211"/>
      <c r="E25" s="210"/>
      <c r="F25" s="210"/>
      <c r="G25" s="198"/>
    </row>
    <row r="26" spans="1:7">
      <c r="A26" s="202"/>
      <c r="B26" s="209"/>
      <c r="C26" s="202"/>
      <c r="D26" s="204"/>
      <c r="E26" s="208"/>
      <c r="F26" s="208"/>
      <c r="G26" s="198"/>
    </row>
    <row r="27" spans="1:7" hidden="1">
      <c r="A27" s="203"/>
      <c r="B27" s="203" t="s">
        <v>635</v>
      </c>
      <c r="C27" s="203"/>
      <c r="D27" s="201"/>
      <c r="E27" s="204"/>
      <c r="F27" s="198"/>
      <c r="G27" s="198"/>
    </row>
    <row r="28" spans="1:7" hidden="1">
      <c r="A28" s="205" t="s">
        <v>1266</v>
      </c>
      <c r="B28" s="203"/>
      <c r="C28" s="203"/>
      <c r="D28" s="312"/>
      <c r="E28" s="313"/>
      <c r="F28" s="205" t="s">
        <v>635</v>
      </c>
      <c r="G28" s="198"/>
    </row>
    <row r="29" spans="1:7" hidden="1">
      <c r="A29" s="205" t="s">
        <v>636</v>
      </c>
      <c r="B29" s="206" t="s">
        <v>632</v>
      </c>
      <c r="C29" s="198"/>
      <c r="D29" s="314" t="s">
        <v>633</v>
      </c>
      <c r="E29" s="315"/>
      <c r="F29" s="205" t="s">
        <v>635</v>
      </c>
      <c r="G29" s="198"/>
    </row>
    <row r="30" spans="1:7" ht="17.100000000000001" customHeight="1">
      <c r="A30" s="205"/>
      <c r="B30" s="207"/>
      <c r="C30" s="198"/>
      <c r="D30" s="207"/>
      <c r="E30" s="207"/>
      <c r="F30" s="205"/>
      <c r="G30" s="198"/>
    </row>
    <row r="31" spans="1:7" hidden="1">
      <c r="A31" s="203"/>
      <c r="B31" s="203" t="s">
        <v>635</v>
      </c>
      <c r="C31" s="203"/>
      <c r="D31" s="201"/>
      <c r="E31" s="204"/>
      <c r="F31" s="205" t="s">
        <v>635</v>
      </c>
      <c r="G31" s="198"/>
    </row>
    <row r="32" spans="1:7" hidden="1">
      <c r="A32" s="205" t="s">
        <v>634</v>
      </c>
      <c r="B32" s="203"/>
      <c r="C32" s="203"/>
      <c r="D32" s="312"/>
      <c r="E32" s="313"/>
      <c r="F32" s="205" t="s">
        <v>635</v>
      </c>
      <c r="G32" s="198"/>
    </row>
    <row r="33" spans="1:7" hidden="1">
      <c r="A33" s="205" t="s">
        <v>636</v>
      </c>
      <c r="B33" s="206" t="s">
        <v>632</v>
      </c>
      <c r="C33" s="198"/>
      <c r="D33" s="314" t="s">
        <v>633</v>
      </c>
      <c r="E33" s="315"/>
      <c r="F33" s="205" t="s">
        <v>635</v>
      </c>
      <c r="G33" s="198"/>
    </row>
    <row r="34" spans="1:7" ht="17.100000000000001" customHeight="1">
      <c r="A34" s="203"/>
      <c r="B34" s="203"/>
      <c r="C34" s="203"/>
      <c r="D34" s="201"/>
      <c r="E34" s="204"/>
      <c r="F34" s="204"/>
      <c r="G34" s="198"/>
    </row>
    <row r="35" spans="1:7" ht="17.100000000000001" customHeight="1">
      <c r="A35" s="203"/>
      <c r="B35" s="202"/>
      <c r="C35" s="202"/>
      <c r="D35" s="201"/>
      <c r="E35" s="2"/>
      <c r="F35" s="2"/>
      <c r="G35" s="198"/>
    </row>
    <row r="36" spans="1:7" hidden="1">
      <c r="A36" s="200" t="s">
        <v>635</v>
      </c>
      <c r="B36" s="200"/>
      <c r="C36" s="200"/>
      <c r="D36" s="200"/>
      <c r="E36" s="200"/>
      <c r="F36" s="200"/>
      <c r="G36" s="198"/>
    </row>
    <row r="37" spans="1:7" hidden="1">
      <c r="A37" s="308" t="s">
        <v>635</v>
      </c>
      <c r="B37" s="309"/>
      <c r="C37" s="309"/>
      <c r="D37" s="309"/>
      <c r="E37" s="309"/>
      <c r="F37" s="309"/>
      <c r="G37" s="198"/>
    </row>
    <row r="38" spans="1:7" hidden="1">
      <c r="A38" s="199" t="s">
        <v>635</v>
      </c>
      <c r="B38" s="199"/>
      <c r="C38" s="199"/>
      <c r="D38" s="199"/>
      <c r="E38" s="199"/>
      <c r="F38" s="199"/>
      <c r="G38" s="198"/>
    </row>
  </sheetData>
  <mergeCells count="12">
    <mergeCell ref="A37:F37"/>
    <mergeCell ref="A2:F2"/>
    <mergeCell ref="A4:A8"/>
    <mergeCell ref="B4:B8"/>
    <mergeCell ref="C4:C8"/>
    <mergeCell ref="D4:D8"/>
    <mergeCell ref="E4:E8"/>
    <mergeCell ref="F4:F8"/>
    <mergeCell ref="D32:E32"/>
    <mergeCell ref="D28:E28"/>
    <mergeCell ref="D29:E29"/>
    <mergeCell ref="D33:E33"/>
  </mergeCells>
  <pageMargins left="0.70833330000000005" right="0.70833330000000005" top="0.74791660000000004" bottom="0.74791660000000004" header="0.3152778" footer="0.3152778"/>
  <pageSetup paperSize="9" scale="5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6"/>
  <sheetViews>
    <sheetView view="pageBreakPreview" zoomScaleNormal="100" zoomScaleSheetLayoutView="100" workbookViewId="0">
      <selection activeCell="D4" sqref="D4:E4"/>
    </sheetView>
  </sheetViews>
  <sheetFormatPr defaultColWidth="9.109375" defaultRowHeight="14.4"/>
  <cols>
    <col min="1" max="1" width="49.6640625" style="270" customWidth="1"/>
    <col min="2" max="2" width="29" style="270" customWidth="1"/>
    <col min="3" max="3" width="16.88671875" style="270" customWidth="1"/>
    <col min="4" max="4" width="16" style="270" customWidth="1"/>
    <col min="5" max="5" width="13.88671875" style="270" customWidth="1"/>
    <col min="6" max="16384" width="9.109375" style="270"/>
  </cols>
  <sheetData>
    <row r="1" spans="1:6" ht="18">
      <c r="E1" s="75" t="s">
        <v>639</v>
      </c>
    </row>
    <row r="2" spans="1:6" ht="18">
      <c r="D2" s="351" t="s">
        <v>1881</v>
      </c>
      <c r="E2" s="348"/>
    </row>
    <row r="3" spans="1:6" ht="18">
      <c r="E3" s="74" t="s">
        <v>1458</v>
      </c>
    </row>
    <row r="4" spans="1:6" ht="15.6">
      <c r="D4" s="352" t="s">
        <v>1880</v>
      </c>
      <c r="E4" s="352"/>
    </row>
    <row r="5" spans="1:6" ht="18">
      <c r="A5" s="318" t="s">
        <v>640</v>
      </c>
      <c r="B5" s="318"/>
      <c r="C5" s="318"/>
      <c r="D5" s="318"/>
    </row>
    <row r="6" spans="1:6" ht="18.75" customHeight="1">
      <c r="A6" s="319" t="s">
        <v>1459</v>
      </c>
      <c r="B6" s="319"/>
      <c r="C6" s="319"/>
      <c r="D6" s="319"/>
    </row>
    <row r="7" spans="1:6">
      <c r="F7" s="273"/>
    </row>
    <row r="8" spans="1:6" ht="14.1" customHeight="1">
      <c r="A8" s="271"/>
      <c r="B8" s="272"/>
      <c r="C8" s="272"/>
      <c r="D8" s="272"/>
      <c r="E8" s="277" t="s">
        <v>922</v>
      </c>
      <c r="F8" s="274"/>
    </row>
    <row r="9" spans="1:6" ht="12.9" customHeight="1">
      <c r="A9" s="302" t="s">
        <v>1</v>
      </c>
      <c r="B9" s="302" t="s">
        <v>3</v>
      </c>
      <c r="C9" s="304" t="s">
        <v>1871</v>
      </c>
      <c r="D9" s="320" t="s">
        <v>1462</v>
      </c>
      <c r="E9" s="316" t="s">
        <v>642</v>
      </c>
      <c r="F9" s="275"/>
    </row>
    <row r="10" spans="1:6" ht="12" customHeight="1">
      <c r="A10" s="303"/>
      <c r="B10" s="303"/>
      <c r="C10" s="305"/>
      <c r="D10" s="321"/>
      <c r="E10" s="317"/>
      <c r="F10" s="276"/>
    </row>
    <row r="11" spans="1:6" ht="38.25" customHeight="1">
      <c r="A11" s="303"/>
      <c r="B11" s="303"/>
      <c r="C11" s="305"/>
      <c r="D11" s="321"/>
      <c r="E11" s="317"/>
      <c r="F11" s="276"/>
    </row>
    <row r="12" spans="1:6" ht="14.25" customHeight="1">
      <c r="A12" s="278">
        <v>1</v>
      </c>
      <c r="B12" s="279">
        <v>3</v>
      </c>
      <c r="C12" s="280" t="s">
        <v>7</v>
      </c>
      <c r="D12" s="280" t="s">
        <v>8</v>
      </c>
      <c r="E12" s="281" t="s">
        <v>9</v>
      </c>
      <c r="F12" s="7"/>
    </row>
    <row r="13" spans="1:6" ht="17.25" customHeight="1">
      <c r="A13" s="286" t="s">
        <v>10</v>
      </c>
      <c r="B13" s="287" t="s">
        <v>12</v>
      </c>
      <c r="C13" s="290">
        <v>828799.17544999998</v>
      </c>
      <c r="D13" s="290">
        <v>821497.78003999998</v>
      </c>
      <c r="E13" s="293">
        <f>D13/C13</f>
        <v>0.99119039252659047</v>
      </c>
      <c r="F13" s="276"/>
    </row>
    <row r="14" spans="1:6" ht="15" customHeight="1">
      <c r="A14" s="284" t="s">
        <v>13</v>
      </c>
      <c r="B14" s="282"/>
      <c r="C14" s="291"/>
      <c r="D14" s="291"/>
      <c r="E14" s="294"/>
      <c r="F14" s="276"/>
    </row>
    <row r="15" spans="1:6" ht="15.6">
      <c r="A15" s="285" t="s">
        <v>14</v>
      </c>
      <c r="B15" s="283" t="s">
        <v>1870</v>
      </c>
      <c r="C15" s="292">
        <v>200</v>
      </c>
      <c r="D15" s="292">
        <v>191.15347</v>
      </c>
      <c r="E15" s="294">
        <f t="shared" ref="E15:E77" si="0">D15/C15</f>
        <v>0.95576735000000002</v>
      </c>
      <c r="F15" s="276"/>
    </row>
    <row r="16" spans="1:6" ht="31.2">
      <c r="A16" s="285" t="s">
        <v>122</v>
      </c>
      <c r="B16" s="283" t="s">
        <v>1869</v>
      </c>
      <c r="C16" s="292">
        <v>200</v>
      </c>
      <c r="D16" s="292">
        <v>191.15347</v>
      </c>
      <c r="E16" s="294">
        <f t="shared" si="0"/>
        <v>0.95576735000000002</v>
      </c>
      <c r="F16" s="276"/>
    </row>
    <row r="17" spans="1:6" ht="31.2">
      <c r="A17" s="285" t="s">
        <v>124</v>
      </c>
      <c r="B17" s="283" t="s">
        <v>1868</v>
      </c>
      <c r="C17" s="292">
        <v>200</v>
      </c>
      <c r="D17" s="292">
        <v>191.15347</v>
      </c>
      <c r="E17" s="294">
        <f t="shared" si="0"/>
        <v>0.95576735000000002</v>
      </c>
      <c r="F17" s="276"/>
    </row>
    <row r="18" spans="1:6" ht="35.25" customHeight="1">
      <c r="A18" s="285" t="s">
        <v>1872</v>
      </c>
      <c r="B18" s="283" t="s">
        <v>1867</v>
      </c>
      <c r="C18" s="292">
        <v>83</v>
      </c>
      <c r="D18" s="292">
        <v>83.668239999999997</v>
      </c>
      <c r="E18" s="294">
        <f t="shared" si="0"/>
        <v>1.0080510843373494</v>
      </c>
      <c r="F18" s="276"/>
    </row>
    <row r="19" spans="1:6" ht="93.6">
      <c r="A19" s="285" t="s">
        <v>127</v>
      </c>
      <c r="B19" s="283" t="s">
        <v>128</v>
      </c>
      <c r="C19" s="292">
        <v>83</v>
      </c>
      <c r="D19" s="292">
        <v>83.668239999999997</v>
      </c>
      <c r="E19" s="294">
        <f t="shared" si="0"/>
        <v>1.0080510843373494</v>
      </c>
      <c r="F19" s="276"/>
    </row>
    <row r="20" spans="1:6" ht="31.2">
      <c r="A20" s="285" t="s">
        <v>129</v>
      </c>
      <c r="B20" s="283" t="s">
        <v>1866</v>
      </c>
      <c r="C20" s="292" t="s">
        <v>26</v>
      </c>
      <c r="D20" s="292">
        <v>0.11982</v>
      </c>
      <c r="E20" s="294"/>
      <c r="F20" s="276"/>
    </row>
    <row r="21" spans="1:6" ht="81.75" customHeight="1">
      <c r="A21" s="285" t="s">
        <v>131</v>
      </c>
      <c r="B21" s="283" t="s">
        <v>132</v>
      </c>
      <c r="C21" s="292" t="s">
        <v>26</v>
      </c>
      <c r="D21" s="292">
        <v>0.11982</v>
      </c>
      <c r="E21" s="294"/>
      <c r="F21" s="276"/>
    </row>
    <row r="22" spans="1:6" ht="31.2">
      <c r="A22" s="285" t="s">
        <v>133</v>
      </c>
      <c r="B22" s="283" t="s">
        <v>1865</v>
      </c>
      <c r="C22" s="292">
        <v>117</v>
      </c>
      <c r="D22" s="292">
        <v>107.36541</v>
      </c>
      <c r="E22" s="294">
        <f t="shared" si="0"/>
        <v>0.91765307692307685</v>
      </c>
      <c r="F22" s="276"/>
    </row>
    <row r="23" spans="1:6" ht="15.6">
      <c r="A23" s="285" t="s">
        <v>135</v>
      </c>
      <c r="B23" s="283" t="s">
        <v>1864</v>
      </c>
      <c r="C23" s="292">
        <v>116</v>
      </c>
      <c r="D23" s="292">
        <v>106.24720000000001</v>
      </c>
      <c r="E23" s="294">
        <f t="shared" si="0"/>
        <v>0.91592413793103455</v>
      </c>
      <c r="F23" s="276"/>
    </row>
    <row r="24" spans="1:6" ht="15.6">
      <c r="A24" s="285" t="s">
        <v>135</v>
      </c>
      <c r="B24" s="283" t="s">
        <v>137</v>
      </c>
      <c r="C24" s="292">
        <v>116</v>
      </c>
      <c r="D24" s="292">
        <v>106.24720000000001</v>
      </c>
      <c r="E24" s="294">
        <f t="shared" si="0"/>
        <v>0.91592413793103455</v>
      </c>
      <c r="F24" s="276"/>
    </row>
    <row r="25" spans="1:6" ht="31.2">
      <c r="A25" s="285" t="s">
        <v>138</v>
      </c>
      <c r="B25" s="283" t="s">
        <v>1863</v>
      </c>
      <c r="C25" s="292">
        <v>1</v>
      </c>
      <c r="D25" s="292">
        <v>1.1182099999999999</v>
      </c>
      <c r="E25" s="294">
        <f t="shared" si="0"/>
        <v>1.1182099999999999</v>
      </c>
      <c r="F25" s="276"/>
    </row>
    <row r="26" spans="1:6" ht="31.2">
      <c r="A26" s="285" t="s">
        <v>140</v>
      </c>
      <c r="B26" s="283" t="s">
        <v>141</v>
      </c>
      <c r="C26" s="292">
        <v>1</v>
      </c>
      <c r="D26" s="292">
        <v>1.1182099999999999</v>
      </c>
      <c r="E26" s="294">
        <f t="shared" si="0"/>
        <v>1.1182099999999999</v>
      </c>
      <c r="F26" s="276"/>
    </row>
    <row r="27" spans="1:6" ht="15.6">
      <c r="A27" s="285" t="s">
        <v>14</v>
      </c>
      <c r="B27" s="283" t="s">
        <v>1862</v>
      </c>
      <c r="C27" s="292">
        <v>100</v>
      </c>
      <c r="D27" s="292">
        <v>99.758240000000001</v>
      </c>
      <c r="E27" s="294">
        <f t="shared" si="0"/>
        <v>0.99758239999999998</v>
      </c>
      <c r="F27" s="276"/>
    </row>
    <row r="28" spans="1:6" ht="31.2">
      <c r="A28" s="285" t="s">
        <v>164</v>
      </c>
      <c r="B28" s="283" t="s">
        <v>1861</v>
      </c>
      <c r="C28" s="292">
        <v>100</v>
      </c>
      <c r="D28" s="292">
        <v>99.758240000000001</v>
      </c>
      <c r="E28" s="294">
        <f t="shared" si="0"/>
        <v>0.99758239999999998</v>
      </c>
      <c r="F28" s="276"/>
    </row>
    <row r="29" spans="1:6" ht="31.2">
      <c r="A29" s="285" t="s">
        <v>1390</v>
      </c>
      <c r="B29" s="283" t="s">
        <v>1860</v>
      </c>
      <c r="C29" s="292">
        <v>100</v>
      </c>
      <c r="D29" s="292">
        <v>99.758240000000001</v>
      </c>
      <c r="E29" s="294">
        <f t="shared" si="0"/>
        <v>0.99758239999999998</v>
      </c>
      <c r="F29" s="276"/>
    </row>
    <row r="30" spans="1:6" ht="93.6">
      <c r="A30" s="285" t="s">
        <v>1392</v>
      </c>
      <c r="B30" s="283" t="s">
        <v>1859</v>
      </c>
      <c r="C30" s="292">
        <v>100</v>
      </c>
      <c r="D30" s="292">
        <v>99.758240000000001</v>
      </c>
      <c r="E30" s="294">
        <f t="shared" si="0"/>
        <v>0.99758239999999998</v>
      </c>
      <c r="F30" s="276"/>
    </row>
    <row r="31" spans="1:6" ht="93.6">
      <c r="A31" s="285" t="s">
        <v>1394</v>
      </c>
      <c r="B31" s="283" t="s">
        <v>1858</v>
      </c>
      <c r="C31" s="292">
        <v>100</v>
      </c>
      <c r="D31" s="292">
        <v>99.758240000000001</v>
      </c>
      <c r="E31" s="294">
        <f t="shared" si="0"/>
        <v>0.99758239999999998</v>
      </c>
      <c r="F31" s="276"/>
    </row>
    <row r="32" spans="1:6" ht="93.6">
      <c r="A32" s="285" t="s">
        <v>1396</v>
      </c>
      <c r="B32" s="283" t="s">
        <v>1397</v>
      </c>
      <c r="C32" s="292">
        <v>100</v>
      </c>
      <c r="D32" s="292">
        <v>99.758240000000001</v>
      </c>
      <c r="E32" s="294">
        <f t="shared" si="0"/>
        <v>0.99758239999999998</v>
      </c>
      <c r="F32" s="276"/>
    </row>
    <row r="33" spans="1:6" ht="15.6">
      <c r="A33" s="285" t="s">
        <v>14</v>
      </c>
      <c r="B33" s="283" t="s">
        <v>1857</v>
      </c>
      <c r="C33" s="292">
        <v>20</v>
      </c>
      <c r="D33" s="292">
        <v>20</v>
      </c>
      <c r="E33" s="294">
        <f t="shared" si="0"/>
        <v>1</v>
      </c>
      <c r="F33" s="276"/>
    </row>
    <row r="34" spans="1:6" ht="31.2">
      <c r="A34" s="285" t="s">
        <v>164</v>
      </c>
      <c r="B34" s="283" t="s">
        <v>1856</v>
      </c>
      <c r="C34" s="292">
        <v>20</v>
      </c>
      <c r="D34" s="292">
        <v>20</v>
      </c>
      <c r="E34" s="294">
        <f t="shared" si="0"/>
        <v>1</v>
      </c>
      <c r="F34" s="276"/>
    </row>
    <row r="35" spans="1:6" ht="31.2">
      <c r="A35" s="285" t="s">
        <v>1390</v>
      </c>
      <c r="B35" s="283" t="s">
        <v>1855</v>
      </c>
      <c r="C35" s="292">
        <v>20</v>
      </c>
      <c r="D35" s="292">
        <v>20</v>
      </c>
      <c r="E35" s="294">
        <f t="shared" si="0"/>
        <v>1</v>
      </c>
      <c r="F35" s="276"/>
    </row>
    <row r="36" spans="1:6" ht="93.6">
      <c r="A36" s="285" t="s">
        <v>1392</v>
      </c>
      <c r="B36" s="283" t="s">
        <v>1854</v>
      </c>
      <c r="C36" s="292">
        <v>20</v>
      </c>
      <c r="D36" s="292">
        <v>20</v>
      </c>
      <c r="E36" s="294">
        <f t="shared" si="0"/>
        <v>1</v>
      </c>
      <c r="F36" s="276"/>
    </row>
    <row r="37" spans="1:6" ht="93.6">
      <c r="A37" s="285" t="s">
        <v>1394</v>
      </c>
      <c r="B37" s="283" t="s">
        <v>1853</v>
      </c>
      <c r="C37" s="292">
        <v>20</v>
      </c>
      <c r="D37" s="292">
        <v>20</v>
      </c>
      <c r="E37" s="294">
        <f t="shared" si="0"/>
        <v>1</v>
      </c>
      <c r="F37" s="276"/>
    </row>
    <row r="38" spans="1:6" ht="93.6">
      <c r="A38" s="285" t="s">
        <v>1396</v>
      </c>
      <c r="B38" s="283" t="s">
        <v>1398</v>
      </c>
      <c r="C38" s="292">
        <v>20</v>
      </c>
      <c r="D38" s="292">
        <v>20</v>
      </c>
      <c r="E38" s="294">
        <f t="shared" si="0"/>
        <v>1</v>
      </c>
      <c r="F38" s="276"/>
    </row>
    <row r="39" spans="1:6" ht="15.6">
      <c r="A39" s="285" t="s">
        <v>14</v>
      </c>
      <c r="B39" s="283" t="s">
        <v>1852</v>
      </c>
      <c r="C39" s="292">
        <v>10507.5</v>
      </c>
      <c r="D39" s="292">
        <v>9679.2408699999996</v>
      </c>
      <c r="E39" s="294">
        <f t="shared" si="0"/>
        <v>0.92117448203664043</v>
      </c>
      <c r="F39" s="276"/>
    </row>
    <row r="40" spans="1:6" ht="46.8">
      <c r="A40" s="285" t="s">
        <v>49</v>
      </c>
      <c r="B40" s="283" t="s">
        <v>1851</v>
      </c>
      <c r="C40" s="292">
        <v>10507.5</v>
      </c>
      <c r="D40" s="292">
        <v>9679.2408699999996</v>
      </c>
      <c r="E40" s="294">
        <f t="shared" si="0"/>
        <v>0.92117448203664043</v>
      </c>
      <c r="F40" s="276"/>
    </row>
    <row r="41" spans="1:6" ht="46.8">
      <c r="A41" s="285" t="s">
        <v>51</v>
      </c>
      <c r="B41" s="283" t="s">
        <v>1850</v>
      </c>
      <c r="C41" s="292">
        <v>10507.5</v>
      </c>
      <c r="D41" s="292">
        <v>9679.2408699999996</v>
      </c>
      <c r="E41" s="294">
        <f t="shared" si="0"/>
        <v>0.92117448203664043</v>
      </c>
      <c r="F41" s="276"/>
    </row>
    <row r="42" spans="1:6" ht="93.6">
      <c r="A42" s="285" t="s">
        <v>53</v>
      </c>
      <c r="B42" s="283" t="s">
        <v>1849</v>
      </c>
      <c r="C42" s="292">
        <v>4799.5</v>
      </c>
      <c r="D42" s="292">
        <v>4464.4313199999997</v>
      </c>
      <c r="E42" s="294">
        <f t="shared" si="0"/>
        <v>0.93018675278674856</v>
      </c>
      <c r="F42" s="276"/>
    </row>
    <row r="43" spans="1:6" ht="156">
      <c r="A43" s="285" t="s">
        <v>55</v>
      </c>
      <c r="B43" s="283" t="s">
        <v>56</v>
      </c>
      <c r="C43" s="292">
        <v>4799.5</v>
      </c>
      <c r="D43" s="292">
        <v>4464.4313199999997</v>
      </c>
      <c r="E43" s="294">
        <f t="shared" si="0"/>
        <v>0.93018675278674856</v>
      </c>
      <c r="F43" s="276"/>
    </row>
    <row r="44" spans="1:6" ht="109.2">
      <c r="A44" s="285" t="s">
        <v>57</v>
      </c>
      <c r="B44" s="283" t="s">
        <v>1848</v>
      </c>
      <c r="C44" s="292">
        <v>26</v>
      </c>
      <c r="D44" s="292">
        <v>31.932839999999999</v>
      </c>
      <c r="E44" s="294">
        <f t="shared" si="0"/>
        <v>1.2281861538461538</v>
      </c>
      <c r="F44" s="276"/>
    </row>
    <row r="45" spans="1:6" ht="171.6">
      <c r="A45" s="285" t="s">
        <v>59</v>
      </c>
      <c r="B45" s="283" t="s">
        <v>60</v>
      </c>
      <c r="C45" s="292">
        <v>26</v>
      </c>
      <c r="D45" s="292">
        <v>31.932839999999999</v>
      </c>
      <c r="E45" s="294">
        <f t="shared" si="0"/>
        <v>1.2281861538461538</v>
      </c>
      <c r="F45" s="276"/>
    </row>
    <row r="46" spans="1:6" ht="93.6">
      <c r="A46" s="285" t="s">
        <v>61</v>
      </c>
      <c r="B46" s="283" t="s">
        <v>1847</v>
      </c>
      <c r="C46" s="292">
        <v>6429</v>
      </c>
      <c r="D46" s="292">
        <v>6005.9144399999996</v>
      </c>
      <c r="E46" s="294">
        <f t="shared" si="0"/>
        <v>0.93419107792813805</v>
      </c>
      <c r="F46" s="276"/>
    </row>
    <row r="47" spans="1:6" ht="156">
      <c r="A47" s="285" t="s">
        <v>63</v>
      </c>
      <c r="B47" s="283" t="s">
        <v>64</v>
      </c>
      <c r="C47" s="292">
        <v>6429</v>
      </c>
      <c r="D47" s="292">
        <v>6005.9144399999996</v>
      </c>
      <c r="E47" s="294">
        <f t="shared" si="0"/>
        <v>0.93419107792813805</v>
      </c>
      <c r="F47" s="276"/>
    </row>
    <row r="48" spans="1:6" ht="93.6">
      <c r="A48" s="285" t="s">
        <v>65</v>
      </c>
      <c r="B48" s="283" t="s">
        <v>1846</v>
      </c>
      <c r="C48" s="292">
        <v>-747</v>
      </c>
      <c r="D48" s="292">
        <v>-823.03773000000001</v>
      </c>
      <c r="E48" s="294">
        <f t="shared" si="0"/>
        <v>1.1017908032128514</v>
      </c>
      <c r="F48" s="276"/>
    </row>
    <row r="49" spans="1:6" ht="156">
      <c r="A49" s="285" t="s">
        <v>67</v>
      </c>
      <c r="B49" s="283" t="s">
        <v>68</v>
      </c>
      <c r="C49" s="292">
        <v>-747</v>
      </c>
      <c r="D49" s="292">
        <v>-823.03773000000001</v>
      </c>
      <c r="E49" s="294">
        <f t="shared" si="0"/>
        <v>1.1017908032128514</v>
      </c>
      <c r="F49" s="276"/>
    </row>
    <row r="50" spans="1:6" ht="15.6">
      <c r="A50" s="285" t="s">
        <v>14</v>
      </c>
      <c r="B50" s="283" t="s">
        <v>1845</v>
      </c>
      <c r="C50" s="292">
        <v>10</v>
      </c>
      <c r="D50" s="292">
        <v>5.8046499999999996</v>
      </c>
      <c r="E50" s="294">
        <f t="shared" si="0"/>
        <v>0.58046500000000001</v>
      </c>
      <c r="F50" s="276"/>
    </row>
    <row r="51" spans="1:6" ht="31.2">
      <c r="A51" s="285" t="s">
        <v>164</v>
      </c>
      <c r="B51" s="283" t="s">
        <v>1844</v>
      </c>
      <c r="C51" s="292">
        <v>10</v>
      </c>
      <c r="D51" s="292">
        <v>5.8046499999999996</v>
      </c>
      <c r="E51" s="294">
        <f t="shared" si="0"/>
        <v>0.58046500000000001</v>
      </c>
      <c r="F51" s="276"/>
    </row>
    <row r="52" spans="1:6" ht="31.2">
      <c r="A52" s="285" t="s">
        <v>1390</v>
      </c>
      <c r="B52" s="283" t="s">
        <v>1843</v>
      </c>
      <c r="C52" s="292">
        <v>10</v>
      </c>
      <c r="D52" s="292">
        <v>5.8046499999999996</v>
      </c>
      <c r="E52" s="294">
        <f t="shared" si="0"/>
        <v>0.58046500000000001</v>
      </c>
      <c r="F52" s="276"/>
    </row>
    <row r="53" spans="1:6" ht="93.6">
      <c r="A53" s="285" t="s">
        <v>1392</v>
      </c>
      <c r="B53" s="283" t="s">
        <v>1842</v>
      </c>
      <c r="C53" s="292">
        <v>10</v>
      </c>
      <c r="D53" s="292">
        <v>5.8046499999999996</v>
      </c>
      <c r="E53" s="294">
        <f t="shared" si="0"/>
        <v>0.58046500000000001</v>
      </c>
      <c r="F53" s="276"/>
    </row>
    <row r="54" spans="1:6" ht="93.6">
      <c r="A54" s="285" t="s">
        <v>1394</v>
      </c>
      <c r="B54" s="283" t="s">
        <v>1841</v>
      </c>
      <c r="C54" s="292">
        <v>10</v>
      </c>
      <c r="D54" s="292">
        <v>5.8046499999999996</v>
      </c>
      <c r="E54" s="294">
        <f t="shared" si="0"/>
        <v>0.58046500000000001</v>
      </c>
      <c r="F54" s="276"/>
    </row>
    <row r="55" spans="1:6" ht="93.6">
      <c r="A55" s="285" t="s">
        <v>1396</v>
      </c>
      <c r="B55" s="283" t="s">
        <v>1399</v>
      </c>
      <c r="C55" s="292">
        <v>10</v>
      </c>
      <c r="D55" s="292">
        <v>5.8046499999999996</v>
      </c>
      <c r="E55" s="294">
        <f t="shared" si="0"/>
        <v>0.58046500000000001</v>
      </c>
      <c r="F55" s="276"/>
    </row>
    <row r="56" spans="1:6" ht="15.6">
      <c r="A56" s="285" t="s">
        <v>14</v>
      </c>
      <c r="B56" s="283" t="s">
        <v>1840</v>
      </c>
      <c r="C56" s="292">
        <v>236209.94399999999</v>
      </c>
      <c r="D56" s="292">
        <v>230694.06229999999</v>
      </c>
      <c r="E56" s="294">
        <f t="shared" si="0"/>
        <v>0.97664839334621745</v>
      </c>
      <c r="F56" s="276"/>
    </row>
    <row r="57" spans="1:6" ht="15.6">
      <c r="A57" s="285" t="s">
        <v>16</v>
      </c>
      <c r="B57" s="283" t="s">
        <v>1839</v>
      </c>
      <c r="C57" s="292">
        <v>222996.24400000001</v>
      </c>
      <c r="D57" s="292">
        <v>218092.49942000001</v>
      </c>
      <c r="E57" s="294">
        <f t="shared" si="0"/>
        <v>0.97800974360805826</v>
      </c>
      <c r="F57" s="276"/>
    </row>
    <row r="58" spans="1:6" ht="15.6">
      <c r="A58" s="285" t="s">
        <v>18</v>
      </c>
      <c r="B58" s="283" t="s">
        <v>1838</v>
      </c>
      <c r="C58" s="292">
        <v>222996.24400000001</v>
      </c>
      <c r="D58" s="292">
        <v>218092.49942000001</v>
      </c>
      <c r="E58" s="294">
        <f t="shared" si="0"/>
        <v>0.97800974360805826</v>
      </c>
      <c r="F58" s="276"/>
    </row>
    <row r="59" spans="1:6" ht="93.6">
      <c r="A59" s="285" t="s">
        <v>20</v>
      </c>
      <c r="B59" s="283" t="s">
        <v>1837</v>
      </c>
      <c r="C59" s="292">
        <v>219659.74400000001</v>
      </c>
      <c r="D59" s="292">
        <v>214722.1716</v>
      </c>
      <c r="E59" s="294">
        <f t="shared" si="0"/>
        <v>0.97752172378021163</v>
      </c>
      <c r="F59" s="276"/>
    </row>
    <row r="60" spans="1:6" ht="140.4">
      <c r="A60" s="285" t="s">
        <v>22</v>
      </c>
      <c r="B60" s="283" t="s">
        <v>23</v>
      </c>
      <c r="C60" s="292">
        <v>219535.24400000001</v>
      </c>
      <c r="D60" s="292">
        <v>214593.65521999999</v>
      </c>
      <c r="E60" s="294">
        <f t="shared" si="0"/>
        <v>0.97749068126847083</v>
      </c>
      <c r="F60" s="276"/>
    </row>
    <row r="61" spans="1:6" ht="109.2">
      <c r="A61" s="285" t="s">
        <v>24</v>
      </c>
      <c r="B61" s="283" t="s">
        <v>25</v>
      </c>
      <c r="C61" s="292">
        <v>56.5</v>
      </c>
      <c r="D61" s="292">
        <v>56.964260000000003</v>
      </c>
      <c r="E61" s="294">
        <f t="shared" si="0"/>
        <v>1.0082169911504426</v>
      </c>
      <c r="F61" s="276"/>
    </row>
    <row r="62" spans="1:6" ht="140.4">
      <c r="A62" s="285" t="s">
        <v>27</v>
      </c>
      <c r="B62" s="283" t="s">
        <v>28</v>
      </c>
      <c r="C62" s="292">
        <v>68</v>
      </c>
      <c r="D62" s="292">
        <v>66.895989999999998</v>
      </c>
      <c r="E62" s="294">
        <f t="shared" si="0"/>
        <v>0.98376455882352942</v>
      </c>
      <c r="F62" s="276"/>
    </row>
    <row r="63" spans="1:6" ht="109.2">
      <c r="A63" s="285" t="s">
        <v>1268</v>
      </c>
      <c r="B63" s="283" t="s">
        <v>1269</v>
      </c>
      <c r="C63" s="292" t="s">
        <v>26</v>
      </c>
      <c r="D63" s="292">
        <v>4.6561300000000001</v>
      </c>
      <c r="E63" s="294" t="e">
        <f t="shared" si="0"/>
        <v>#VALUE!</v>
      </c>
      <c r="F63" s="276"/>
    </row>
    <row r="64" spans="1:6" ht="140.4">
      <c r="A64" s="285" t="s">
        <v>29</v>
      </c>
      <c r="B64" s="283" t="s">
        <v>1836</v>
      </c>
      <c r="C64" s="292">
        <v>1963.5</v>
      </c>
      <c r="D64" s="292">
        <v>1964.1745000000001</v>
      </c>
      <c r="E64" s="294">
        <f t="shared" si="0"/>
        <v>1.0003435192258723</v>
      </c>
      <c r="F64" s="276"/>
    </row>
    <row r="65" spans="1:6" ht="187.2">
      <c r="A65" s="285" t="s">
        <v>31</v>
      </c>
      <c r="B65" s="283" t="s">
        <v>32</v>
      </c>
      <c r="C65" s="292">
        <v>1946</v>
      </c>
      <c r="D65" s="292">
        <v>1946.1410800000001</v>
      </c>
      <c r="E65" s="294">
        <f t="shared" si="0"/>
        <v>1.000072497430627</v>
      </c>
      <c r="F65" s="276"/>
    </row>
    <row r="66" spans="1:6" ht="156">
      <c r="A66" s="285" t="s">
        <v>33</v>
      </c>
      <c r="B66" s="283" t="s">
        <v>34</v>
      </c>
      <c r="C66" s="292">
        <v>14.5</v>
      </c>
      <c r="D66" s="292">
        <v>14.48671</v>
      </c>
      <c r="E66" s="294">
        <f t="shared" si="0"/>
        <v>0.99908344827586215</v>
      </c>
      <c r="F66" s="276"/>
    </row>
    <row r="67" spans="1:6" ht="187.2">
      <c r="A67" s="285" t="s">
        <v>35</v>
      </c>
      <c r="B67" s="283" t="s">
        <v>36</v>
      </c>
      <c r="C67" s="292">
        <v>3</v>
      </c>
      <c r="D67" s="292">
        <v>3.54671</v>
      </c>
      <c r="E67" s="294">
        <f t="shared" si="0"/>
        <v>1.1822366666666666</v>
      </c>
      <c r="F67" s="276"/>
    </row>
    <row r="68" spans="1:6" ht="62.4">
      <c r="A68" s="285" t="s">
        <v>37</v>
      </c>
      <c r="B68" s="283" t="s">
        <v>1835</v>
      </c>
      <c r="C68" s="292">
        <v>1204</v>
      </c>
      <c r="D68" s="292">
        <v>1233.3966399999999</v>
      </c>
      <c r="E68" s="294">
        <f t="shared" si="0"/>
        <v>1.0244158139534882</v>
      </c>
      <c r="F68" s="276"/>
    </row>
    <row r="69" spans="1:6" ht="93.6">
      <c r="A69" s="285" t="s">
        <v>39</v>
      </c>
      <c r="B69" s="283" t="s">
        <v>40</v>
      </c>
      <c r="C69" s="292">
        <v>1172</v>
      </c>
      <c r="D69" s="292">
        <v>1199.44733</v>
      </c>
      <c r="E69" s="294">
        <f t="shared" si="0"/>
        <v>1.0234192235494881</v>
      </c>
      <c r="F69" s="276"/>
    </row>
    <row r="70" spans="1:6" ht="62.4">
      <c r="A70" s="285" t="s">
        <v>41</v>
      </c>
      <c r="B70" s="283" t="s">
        <v>42</v>
      </c>
      <c r="C70" s="292">
        <v>12</v>
      </c>
      <c r="D70" s="292">
        <v>13.702920000000001</v>
      </c>
      <c r="E70" s="294">
        <f t="shared" si="0"/>
        <v>1.14191</v>
      </c>
      <c r="F70" s="276"/>
    </row>
    <row r="71" spans="1:6" ht="109.2">
      <c r="A71" s="285" t="s">
        <v>43</v>
      </c>
      <c r="B71" s="283" t="s">
        <v>44</v>
      </c>
      <c r="C71" s="292">
        <v>20</v>
      </c>
      <c r="D71" s="292">
        <v>20.246390000000002</v>
      </c>
      <c r="E71" s="294">
        <f t="shared" si="0"/>
        <v>1.0123195</v>
      </c>
      <c r="F71" s="276"/>
    </row>
    <row r="72" spans="1:6" ht="109.2">
      <c r="A72" s="285" t="s">
        <v>45</v>
      </c>
      <c r="B72" s="283" t="s">
        <v>1834</v>
      </c>
      <c r="C72" s="292">
        <v>169</v>
      </c>
      <c r="D72" s="292">
        <v>172.71235999999999</v>
      </c>
      <c r="E72" s="294">
        <f t="shared" si="0"/>
        <v>1.0219666272189349</v>
      </c>
      <c r="F72" s="276"/>
    </row>
    <row r="73" spans="1:6" ht="156">
      <c r="A73" s="285" t="s">
        <v>47</v>
      </c>
      <c r="B73" s="283" t="s">
        <v>48</v>
      </c>
      <c r="C73" s="292">
        <v>169</v>
      </c>
      <c r="D73" s="292">
        <v>169.27547999999999</v>
      </c>
      <c r="E73" s="294">
        <f t="shared" si="0"/>
        <v>1.0016300591715976</v>
      </c>
      <c r="F73" s="276"/>
    </row>
    <row r="74" spans="1:6" ht="124.8">
      <c r="A74" s="285" t="s">
        <v>1270</v>
      </c>
      <c r="B74" s="283" t="s">
        <v>1271</v>
      </c>
      <c r="C74" s="292" t="s">
        <v>26</v>
      </c>
      <c r="D74" s="292">
        <v>3.4368799999999999</v>
      </c>
      <c r="E74" s="294"/>
      <c r="F74" s="276"/>
    </row>
    <row r="75" spans="1:6" ht="78">
      <c r="A75" s="285" t="s">
        <v>1272</v>
      </c>
      <c r="B75" s="283" t="s">
        <v>1833</v>
      </c>
      <c r="C75" s="292" t="s">
        <v>26</v>
      </c>
      <c r="D75" s="292">
        <v>4.4319999999999998E-2</v>
      </c>
      <c r="E75" s="294"/>
      <c r="F75" s="276"/>
    </row>
    <row r="76" spans="1:6" ht="78">
      <c r="A76" s="285" t="s">
        <v>1272</v>
      </c>
      <c r="B76" s="283" t="s">
        <v>1274</v>
      </c>
      <c r="C76" s="292" t="s">
        <v>26</v>
      </c>
      <c r="D76" s="292">
        <v>4.4319999999999998E-2</v>
      </c>
      <c r="E76" s="294"/>
      <c r="F76" s="276"/>
    </row>
    <row r="77" spans="1:6" ht="15.6">
      <c r="A77" s="285" t="s">
        <v>69</v>
      </c>
      <c r="B77" s="283" t="s">
        <v>1832</v>
      </c>
      <c r="C77" s="292">
        <v>10576</v>
      </c>
      <c r="D77" s="292">
        <v>9991.4044200000008</v>
      </c>
      <c r="E77" s="294">
        <f t="shared" si="0"/>
        <v>0.94472432110438731</v>
      </c>
      <c r="F77" s="276"/>
    </row>
    <row r="78" spans="1:6" ht="31.2">
      <c r="A78" s="285" t="s">
        <v>71</v>
      </c>
      <c r="B78" s="283" t="s">
        <v>1831</v>
      </c>
      <c r="C78" s="292">
        <v>9000</v>
      </c>
      <c r="D78" s="292">
        <v>8734.6205699999991</v>
      </c>
      <c r="E78" s="294">
        <f t="shared" ref="E78:E139" si="1">D78/C78</f>
        <v>0.97051339666666658</v>
      </c>
      <c r="F78" s="276"/>
    </row>
    <row r="79" spans="1:6" ht="31.2">
      <c r="A79" s="285" t="s">
        <v>71</v>
      </c>
      <c r="B79" s="283" t="s">
        <v>1830</v>
      </c>
      <c r="C79" s="292">
        <v>9000</v>
      </c>
      <c r="D79" s="292">
        <v>8734.6205699999991</v>
      </c>
      <c r="E79" s="294">
        <f t="shared" si="1"/>
        <v>0.97051339666666658</v>
      </c>
      <c r="F79" s="276"/>
    </row>
    <row r="80" spans="1:6" ht="78">
      <c r="A80" s="285" t="s">
        <v>74</v>
      </c>
      <c r="B80" s="283" t="s">
        <v>75</v>
      </c>
      <c r="C80" s="292">
        <v>8975</v>
      </c>
      <c r="D80" s="292">
        <v>8708.3970100000006</v>
      </c>
      <c r="E80" s="294">
        <f t="shared" si="1"/>
        <v>0.97029493147632317</v>
      </c>
      <c r="F80" s="276"/>
    </row>
    <row r="81" spans="1:6" ht="46.8">
      <c r="A81" s="285" t="s">
        <v>76</v>
      </c>
      <c r="B81" s="283" t="s">
        <v>77</v>
      </c>
      <c r="C81" s="292">
        <v>10</v>
      </c>
      <c r="D81" s="292">
        <v>11.08766</v>
      </c>
      <c r="E81" s="294">
        <f t="shared" si="1"/>
        <v>1.1087659999999999</v>
      </c>
      <c r="F81" s="276"/>
    </row>
    <row r="82" spans="1:6" ht="78">
      <c r="A82" s="285" t="s">
        <v>78</v>
      </c>
      <c r="B82" s="283" t="s">
        <v>79</v>
      </c>
      <c r="C82" s="292">
        <v>15</v>
      </c>
      <c r="D82" s="292">
        <v>15.135899999999999</v>
      </c>
      <c r="E82" s="294">
        <f t="shared" si="1"/>
        <v>1.0090600000000001</v>
      </c>
      <c r="F82" s="276"/>
    </row>
    <row r="83" spans="1:6" ht="15.6">
      <c r="A83" s="285" t="s">
        <v>80</v>
      </c>
      <c r="B83" s="283" t="s">
        <v>1829</v>
      </c>
      <c r="C83" s="292">
        <v>1126</v>
      </c>
      <c r="D83" s="292">
        <v>1197.35679</v>
      </c>
      <c r="E83" s="294">
        <f t="shared" si="1"/>
        <v>1.0633719271758437</v>
      </c>
      <c r="F83" s="276"/>
    </row>
    <row r="84" spans="1:6" ht="15.6">
      <c r="A84" s="285" t="s">
        <v>80</v>
      </c>
      <c r="B84" s="283" t="s">
        <v>1828</v>
      </c>
      <c r="C84" s="292">
        <v>1126</v>
      </c>
      <c r="D84" s="292">
        <v>1197.35679</v>
      </c>
      <c r="E84" s="294">
        <f t="shared" si="1"/>
        <v>1.0633719271758437</v>
      </c>
      <c r="F84" s="276"/>
    </row>
    <row r="85" spans="1:6" ht="62.4">
      <c r="A85" s="285" t="s">
        <v>83</v>
      </c>
      <c r="B85" s="283" t="s">
        <v>84</v>
      </c>
      <c r="C85" s="292">
        <v>1114.5</v>
      </c>
      <c r="D85" s="292">
        <v>1185.52007</v>
      </c>
      <c r="E85" s="294">
        <f t="shared" si="1"/>
        <v>1.0637237056976223</v>
      </c>
      <c r="F85" s="276"/>
    </row>
    <row r="86" spans="1:6" ht="31.2">
      <c r="A86" s="285" t="s">
        <v>85</v>
      </c>
      <c r="B86" s="283" t="s">
        <v>86</v>
      </c>
      <c r="C86" s="292">
        <v>11</v>
      </c>
      <c r="D86" s="292">
        <v>11.09234</v>
      </c>
      <c r="E86" s="294">
        <f t="shared" si="1"/>
        <v>1.0083945454545455</v>
      </c>
      <c r="F86" s="276"/>
    </row>
    <row r="87" spans="1:6" ht="62.4">
      <c r="A87" s="285" t="s">
        <v>87</v>
      </c>
      <c r="B87" s="283" t="s">
        <v>88</v>
      </c>
      <c r="C87" s="292">
        <v>0.5</v>
      </c>
      <c r="D87" s="292">
        <v>0.74438000000000004</v>
      </c>
      <c r="E87" s="294">
        <f t="shared" si="1"/>
        <v>1.4887600000000001</v>
      </c>
      <c r="F87" s="276"/>
    </row>
    <row r="88" spans="1:6" ht="31.2">
      <c r="A88" s="285" t="s">
        <v>89</v>
      </c>
      <c r="B88" s="283" t="s">
        <v>1827</v>
      </c>
      <c r="C88" s="292">
        <v>450</v>
      </c>
      <c r="D88" s="292">
        <v>59.427059999999997</v>
      </c>
      <c r="E88" s="294">
        <f t="shared" si="1"/>
        <v>0.13206013333333333</v>
      </c>
      <c r="F88" s="276"/>
    </row>
    <row r="89" spans="1:6" ht="62.4">
      <c r="A89" s="285" t="s">
        <v>1275</v>
      </c>
      <c r="B89" s="283" t="s">
        <v>1826</v>
      </c>
      <c r="C89" s="292">
        <v>450</v>
      </c>
      <c r="D89" s="292">
        <v>59.427059999999997</v>
      </c>
      <c r="E89" s="294">
        <f t="shared" si="1"/>
        <v>0.13206013333333333</v>
      </c>
      <c r="F89" s="276"/>
    </row>
    <row r="90" spans="1:6" ht="93.6">
      <c r="A90" s="285" t="s">
        <v>92</v>
      </c>
      <c r="B90" s="283" t="s">
        <v>93</v>
      </c>
      <c r="C90" s="292">
        <v>450</v>
      </c>
      <c r="D90" s="292">
        <v>57.036000000000001</v>
      </c>
      <c r="E90" s="294">
        <f t="shared" si="1"/>
        <v>0.12674666666666667</v>
      </c>
      <c r="F90" s="276"/>
    </row>
    <row r="91" spans="1:6" ht="62.4">
      <c r="A91" s="285" t="s">
        <v>94</v>
      </c>
      <c r="B91" s="283" t="s">
        <v>95</v>
      </c>
      <c r="C91" s="292" t="s">
        <v>26</v>
      </c>
      <c r="D91" s="292">
        <v>2.39106</v>
      </c>
      <c r="E91" s="294"/>
      <c r="F91" s="276"/>
    </row>
    <row r="92" spans="1:6" ht="15.6">
      <c r="A92" s="285" t="s">
        <v>1276</v>
      </c>
      <c r="B92" s="283" t="s">
        <v>1825</v>
      </c>
      <c r="C92" s="292" t="s">
        <v>26</v>
      </c>
      <c r="D92" s="292">
        <v>0.161</v>
      </c>
      <c r="E92" s="294"/>
      <c r="F92" s="276"/>
    </row>
    <row r="93" spans="1:6" ht="15.6">
      <c r="A93" s="285" t="s">
        <v>1278</v>
      </c>
      <c r="B93" s="283" t="s">
        <v>1824</v>
      </c>
      <c r="C93" s="292" t="s">
        <v>26</v>
      </c>
      <c r="D93" s="292">
        <v>0.161</v>
      </c>
      <c r="E93" s="294"/>
      <c r="F93" s="276"/>
    </row>
    <row r="94" spans="1:6" ht="62.4">
      <c r="A94" s="285" t="s">
        <v>1280</v>
      </c>
      <c r="B94" s="283" t="s">
        <v>1823</v>
      </c>
      <c r="C94" s="292" t="s">
        <v>26</v>
      </c>
      <c r="D94" s="292">
        <v>0.161</v>
      </c>
      <c r="E94" s="294"/>
      <c r="F94" s="276"/>
    </row>
    <row r="95" spans="1:6" ht="109.2">
      <c r="A95" s="285" t="s">
        <v>1282</v>
      </c>
      <c r="B95" s="283" t="s">
        <v>1283</v>
      </c>
      <c r="C95" s="292" t="s">
        <v>26</v>
      </c>
      <c r="D95" s="292">
        <v>0.161</v>
      </c>
      <c r="E95" s="294"/>
      <c r="F95" s="276"/>
    </row>
    <row r="96" spans="1:6" ht="15.6">
      <c r="A96" s="285" t="s">
        <v>96</v>
      </c>
      <c r="B96" s="283" t="s">
        <v>1822</v>
      </c>
      <c r="C96" s="292">
        <v>2617.6999999999998</v>
      </c>
      <c r="D96" s="292">
        <v>2593.6327999999999</v>
      </c>
      <c r="E96" s="294">
        <f t="shared" si="1"/>
        <v>0.99080597471062382</v>
      </c>
      <c r="F96" s="276"/>
    </row>
    <row r="97" spans="1:6" ht="46.8">
      <c r="A97" s="285" t="s">
        <v>98</v>
      </c>
      <c r="B97" s="283" t="s">
        <v>1821</v>
      </c>
      <c r="C97" s="292">
        <v>2617.6999999999998</v>
      </c>
      <c r="D97" s="292">
        <v>2593.6327999999999</v>
      </c>
      <c r="E97" s="294">
        <f t="shared" si="1"/>
        <v>0.99080597471062382</v>
      </c>
      <c r="F97" s="276"/>
    </row>
    <row r="98" spans="1:6" ht="62.4">
      <c r="A98" s="285" t="s">
        <v>100</v>
      </c>
      <c r="B98" s="283" t="s">
        <v>1820</v>
      </c>
      <c r="C98" s="292">
        <v>2617.6999999999998</v>
      </c>
      <c r="D98" s="292">
        <v>2593.6327999999999</v>
      </c>
      <c r="E98" s="294">
        <f t="shared" si="1"/>
        <v>0.99080597471062382</v>
      </c>
      <c r="F98" s="276"/>
    </row>
    <row r="99" spans="1:6" ht="109.2">
      <c r="A99" s="285" t="s">
        <v>102</v>
      </c>
      <c r="B99" s="283" t="s">
        <v>103</v>
      </c>
      <c r="C99" s="292">
        <v>2617.6999999999998</v>
      </c>
      <c r="D99" s="292">
        <v>2593.6327999999999</v>
      </c>
      <c r="E99" s="294">
        <f t="shared" si="1"/>
        <v>0.99080597471062382</v>
      </c>
      <c r="F99" s="276"/>
    </row>
    <row r="100" spans="1:6" ht="31.2">
      <c r="A100" s="285" t="s">
        <v>164</v>
      </c>
      <c r="B100" s="283" t="s">
        <v>1819</v>
      </c>
      <c r="C100" s="292">
        <v>20</v>
      </c>
      <c r="D100" s="292">
        <v>16.364660000000001</v>
      </c>
      <c r="E100" s="294">
        <f t="shared" si="1"/>
        <v>0.81823299999999999</v>
      </c>
      <c r="F100" s="276"/>
    </row>
    <row r="101" spans="1:6" ht="31.2">
      <c r="A101" s="285" t="s">
        <v>1390</v>
      </c>
      <c r="B101" s="283" t="s">
        <v>1818</v>
      </c>
      <c r="C101" s="292">
        <v>20</v>
      </c>
      <c r="D101" s="292">
        <v>16.364660000000001</v>
      </c>
      <c r="E101" s="294">
        <f t="shared" si="1"/>
        <v>0.81823299999999999</v>
      </c>
      <c r="F101" s="276"/>
    </row>
    <row r="102" spans="1:6" ht="104.25" customHeight="1">
      <c r="A102" s="285" t="s">
        <v>1392</v>
      </c>
      <c r="B102" s="283" t="s">
        <v>1817</v>
      </c>
      <c r="C102" s="292">
        <v>20</v>
      </c>
      <c r="D102" s="292">
        <v>16.364660000000001</v>
      </c>
      <c r="E102" s="294">
        <f t="shared" si="1"/>
        <v>0.81823299999999999</v>
      </c>
      <c r="F102" s="276"/>
    </row>
    <row r="103" spans="1:6" ht="93.6">
      <c r="A103" s="285" t="s">
        <v>1394</v>
      </c>
      <c r="B103" s="283" t="s">
        <v>1816</v>
      </c>
      <c r="C103" s="292">
        <v>5</v>
      </c>
      <c r="D103" s="292">
        <v>3.9880599999999999</v>
      </c>
      <c r="E103" s="294">
        <f t="shared" si="1"/>
        <v>0.79761199999999999</v>
      </c>
      <c r="F103" s="276"/>
    </row>
    <row r="104" spans="1:6" ht="93.6">
      <c r="A104" s="285" t="s">
        <v>1396</v>
      </c>
      <c r="B104" s="283" t="s">
        <v>1400</v>
      </c>
      <c r="C104" s="292">
        <v>5</v>
      </c>
      <c r="D104" s="292">
        <v>3.9880599999999999</v>
      </c>
      <c r="E104" s="294">
        <f t="shared" si="1"/>
        <v>0.79761199999999999</v>
      </c>
      <c r="F104" s="276"/>
    </row>
    <row r="105" spans="1:6" ht="93.6">
      <c r="A105" s="285" t="s">
        <v>1405</v>
      </c>
      <c r="B105" s="283" t="s">
        <v>1406</v>
      </c>
      <c r="C105" s="292">
        <v>15</v>
      </c>
      <c r="D105" s="292">
        <v>12.3766</v>
      </c>
      <c r="E105" s="294">
        <f t="shared" si="1"/>
        <v>0.82510666666666665</v>
      </c>
      <c r="F105" s="276"/>
    </row>
    <row r="106" spans="1:6" ht="15.6">
      <c r="A106" s="285" t="s">
        <v>14</v>
      </c>
      <c r="B106" s="283" t="s">
        <v>1815</v>
      </c>
      <c r="C106" s="292">
        <v>300</v>
      </c>
      <c r="D106" s="292">
        <v>238.81291999999999</v>
      </c>
      <c r="E106" s="294">
        <f t="shared" si="1"/>
        <v>0.79604306666666669</v>
      </c>
      <c r="F106" s="276"/>
    </row>
    <row r="107" spans="1:6" ht="31.2">
      <c r="A107" s="285" t="s">
        <v>164</v>
      </c>
      <c r="B107" s="283" t="s">
        <v>1814</v>
      </c>
      <c r="C107" s="292">
        <v>300</v>
      </c>
      <c r="D107" s="292">
        <v>238.81291999999999</v>
      </c>
      <c r="E107" s="294">
        <f t="shared" si="1"/>
        <v>0.79604306666666669</v>
      </c>
      <c r="F107" s="276"/>
    </row>
    <row r="108" spans="1:6" ht="31.2">
      <c r="A108" s="285" t="s">
        <v>1390</v>
      </c>
      <c r="B108" s="283" t="s">
        <v>1813</v>
      </c>
      <c r="C108" s="292">
        <v>300</v>
      </c>
      <c r="D108" s="292">
        <v>238.81291999999999</v>
      </c>
      <c r="E108" s="294">
        <f t="shared" si="1"/>
        <v>0.79604306666666669</v>
      </c>
      <c r="F108" s="276"/>
    </row>
    <row r="109" spans="1:6" ht="93.6">
      <c r="A109" s="285" t="s">
        <v>1392</v>
      </c>
      <c r="B109" s="283" t="s">
        <v>1812</v>
      </c>
      <c r="C109" s="292">
        <v>300</v>
      </c>
      <c r="D109" s="292">
        <v>238.81291999999999</v>
      </c>
      <c r="E109" s="294">
        <f t="shared" si="1"/>
        <v>0.79604306666666669</v>
      </c>
      <c r="F109" s="276"/>
    </row>
    <row r="110" spans="1:6" ht="93.6">
      <c r="A110" s="285" t="s">
        <v>1394</v>
      </c>
      <c r="B110" s="283" t="s">
        <v>1811</v>
      </c>
      <c r="C110" s="292">
        <v>300</v>
      </c>
      <c r="D110" s="292">
        <v>238.81291999999999</v>
      </c>
      <c r="E110" s="294">
        <f t="shared" si="1"/>
        <v>0.79604306666666669</v>
      </c>
      <c r="F110" s="276"/>
    </row>
    <row r="111" spans="1:6" ht="93.6">
      <c r="A111" s="285" t="s">
        <v>1396</v>
      </c>
      <c r="B111" s="283" t="s">
        <v>1401</v>
      </c>
      <c r="C111" s="292">
        <v>300</v>
      </c>
      <c r="D111" s="292">
        <v>238.81291999999999</v>
      </c>
      <c r="E111" s="294">
        <f t="shared" si="1"/>
        <v>0.79604306666666669</v>
      </c>
      <c r="F111" s="276"/>
    </row>
    <row r="112" spans="1:6" ht="15.6">
      <c r="A112" s="285" t="s">
        <v>14</v>
      </c>
      <c r="B112" s="283" t="s">
        <v>1810</v>
      </c>
      <c r="C112" s="292">
        <v>45</v>
      </c>
      <c r="D112" s="292">
        <v>41.502659999999999</v>
      </c>
      <c r="E112" s="294">
        <f t="shared" si="1"/>
        <v>0.92228133333333329</v>
      </c>
      <c r="F112" s="276"/>
    </row>
    <row r="113" spans="1:6" ht="31.2">
      <c r="A113" s="285" t="s">
        <v>164</v>
      </c>
      <c r="B113" s="283" t="s">
        <v>1809</v>
      </c>
      <c r="C113" s="292">
        <v>45</v>
      </c>
      <c r="D113" s="292">
        <v>41.502659999999999</v>
      </c>
      <c r="E113" s="294">
        <f t="shared" si="1"/>
        <v>0.92228133333333329</v>
      </c>
      <c r="F113" s="276"/>
    </row>
    <row r="114" spans="1:6" ht="31.2">
      <c r="A114" s="285" t="s">
        <v>1390</v>
      </c>
      <c r="B114" s="283" t="s">
        <v>1808</v>
      </c>
      <c r="C114" s="292">
        <v>45</v>
      </c>
      <c r="D114" s="292">
        <v>41.502659999999999</v>
      </c>
      <c r="E114" s="294">
        <f t="shared" si="1"/>
        <v>0.92228133333333329</v>
      </c>
      <c r="F114" s="276"/>
    </row>
    <row r="115" spans="1:6" ht="93.6">
      <c r="A115" s="285" t="s">
        <v>1392</v>
      </c>
      <c r="B115" s="283" t="s">
        <v>1807</v>
      </c>
      <c r="C115" s="292">
        <v>45</v>
      </c>
      <c r="D115" s="292">
        <v>41.502659999999999</v>
      </c>
      <c r="E115" s="294">
        <f t="shared" si="1"/>
        <v>0.92228133333333329</v>
      </c>
      <c r="F115" s="276"/>
    </row>
    <row r="116" spans="1:6" ht="93.6">
      <c r="A116" s="285" t="s">
        <v>1394</v>
      </c>
      <c r="B116" s="283" t="s">
        <v>1806</v>
      </c>
      <c r="C116" s="292">
        <v>45</v>
      </c>
      <c r="D116" s="292">
        <v>41.502659999999999</v>
      </c>
      <c r="E116" s="294">
        <f t="shared" si="1"/>
        <v>0.92228133333333329</v>
      </c>
      <c r="F116" s="276"/>
    </row>
    <row r="117" spans="1:6" ht="93.6">
      <c r="A117" s="285" t="s">
        <v>1396</v>
      </c>
      <c r="B117" s="283" t="s">
        <v>1402</v>
      </c>
      <c r="C117" s="292">
        <v>45</v>
      </c>
      <c r="D117" s="292">
        <v>41.502659999999999</v>
      </c>
      <c r="E117" s="294">
        <f t="shared" si="1"/>
        <v>0.92228133333333329</v>
      </c>
      <c r="F117" s="276"/>
    </row>
    <row r="118" spans="1:6" ht="15.6">
      <c r="A118" s="285" t="s">
        <v>14</v>
      </c>
      <c r="B118" s="283" t="s">
        <v>1805</v>
      </c>
      <c r="C118" s="292" t="s">
        <v>26</v>
      </c>
      <c r="D118" s="292">
        <v>8.9179999999999995E-2</v>
      </c>
      <c r="E118" s="294"/>
      <c r="F118" s="276"/>
    </row>
    <row r="119" spans="1:6" ht="31.2">
      <c r="A119" s="285" t="s">
        <v>164</v>
      </c>
      <c r="B119" s="283" t="s">
        <v>1804</v>
      </c>
      <c r="C119" s="292" t="s">
        <v>26</v>
      </c>
      <c r="D119" s="292">
        <v>8.9179999999999995E-2</v>
      </c>
      <c r="E119" s="294"/>
      <c r="F119" s="276"/>
    </row>
    <row r="120" spans="1:6" ht="31.2">
      <c r="A120" s="285" t="s">
        <v>1390</v>
      </c>
      <c r="B120" s="283" t="s">
        <v>1803</v>
      </c>
      <c r="C120" s="292" t="s">
        <v>26</v>
      </c>
      <c r="D120" s="292">
        <v>8.9179999999999995E-2</v>
      </c>
      <c r="E120" s="294"/>
      <c r="F120" s="276"/>
    </row>
    <row r="121" spans="1:6" ht="93.6">
      <c r="A121" s="285" t="s">
        <v>1392</v>
      </c>
      <c r="B121" s="283" t="s">
        <v>1802</v>
      </c>
      <c r="C121" s="292" t="s">
        <v>26</v>
      </c>
      <c r="D121" s="292">
        <v>8.9179999999999995E-2</v>
      </c>
      <c r="E121" s="294"/>
      <c r="F121" s="276"/>
    </row>
    <row r="122" spans="1:6" ht="93.6">
      <c r="A122" s="285" t="s">
        <v>1394</v>
      </c>
      <c r="B122" s="283" t="s">
        <v>1801</v>
      </c>
      <c r="C122" s="292" t="s">
        <v>26</v>
      </c>
      <c r="D122" s="292">
        <v>8.9179999999999995E-2</v>
      </c>
      <c r="E122" s="294"/>
      <c r="F122" s="276"/>
    </row>
    <row r="123" spans="1:6" ht="93.6">
      <c r="A123" s="285" t="s">
        <v>1396</v>
      </c>
      <c r="B123" s="283" t="s">
        <v>1403</v>
      </c>
      <c r="C123" s="292" t="s">
        <v>26</v>
      </c>
      <c r="D123" s="292">
        <v>8.9179999999999995E-2</v>
      </c>
      <c r="E123" s="294"/>
      <c r="F123" s="276"/>
    </row>
    <row r="124" spans="1:6" ht="15.6">
      <c r="A124" s="285" t="s">
        <v>14</v>
      </c>
      <c r="B124" s="283" t="s">
        <v>1800</v>
      </c>
      <c r="C124" s="292">
        <v>150</v>
      </c>
      <c r="D124" s="292">
        <v>179.76636999999999</v>
      </c>
      <c r="E124" s="294">
        <f t="shared" si="1"/>
        <v>1.1984424666666667</v>
      </c>
      <c r="F124" s="276"/>
    </row>
    <row r="125" spans="1:6" ht="31.2">
      <c r="A125" s="285" t="s">
        <v>164</v>
      </c>
      <c r="B125" s="283" t="s">
        <v>1799</v>
      </c>
      <c r="C125" s="292">
        <v>150</v>
      </c>
      <c r="D125" s="292">
        <v>179.76636999999999</v>
      </c>
      <c r="E125" s="294">
        <f t="shared" si="1"/>
        <v>1.1984424666666667</v>
      </c>
      <c r="F125" s="276"/>
    </row>
    <row r="126" spans="1:6" ht="46.8">
      <c r="A126" s="285" t="s">
        <v>1291</v>
      </c>
      <c r="B126" s="283" t="s">
        <v>1798</v>
      </c>
      <c r="C126" s="292">
        <v>150</v>
      </c>
      <c r="D126" s="292">
        <v>179.76636999999999</v>
      </c>
      <c r="E126" s="294">
        <f t="shared" si="1"/>
        <v>1.1984424666666667</v>
      </c>
      <c r="F126" s="276"/>
    </row>
    <row r="127" spans="1:6" ht="78">
      <c r="A127" s="285" t="s">
        <v>1293</v>
      </c>
      <c r="B127" s="283" t="s">
        <v>1797</v>
      </c>
      <c r="C127" s="292">
        <v>4</v>
      </c>
      <c r="D127" s="292">
        <v>5.7049300000000001</v>
      </c>
      <c r="E127" s="294">
        <f t="shared" si="1"/>
        <v>1.4262325</v>
      </c>
      <c r="F127" s="276"/>
    </row>
    <row r="128" spans="1:6" ht="109.2">
      <c r="A128" s="285" t="s">
        <v>1295</v>
      </c>
      <c r="B128" s="283" t="s">
        <v>1796</v>
      </c>
      <c r="C128" s="292">
        <v>4</v>
      </c>
      <c r="D128" s="292">
        <v>5.7049300000000001</v>
      </c>
      <c r="E128" s="294">
        <f t="shared" si="1"/>
        <v>1.4262325</v>
      </c>
      <c r="F128" s="276"/>
    </row>
    <row r="129" spans="1:6" ht="109.2">
      <c r="A129" s="285" t="s">
        <v>1297</v>
      </c>
      <c r="B129" s="283" t="s">
        <v>1298</v>
      </c>
      <c r="C129" s="292" t="s">
        <v>26</v>
      </c>
      <c r="D129" s="292">
        <v>0.44492999999999999</v>
      </c>
      <c r="E129" s="294" t="e">
        <f t="shared" si="1"/>
        <v>#VALUE!</v>
      </c>
      <c r="F129" s="276"/>
    </row>
    <row r="130" spans="1:6" ht="140.4">
      <c r="A130" s="285" t="s">
        <v>1299</v>
      </c>
      <c r="B130" s="283" t="s">
        <v>1300</v>
      </c>
      <c r="C130" s="292">
        <v>2.5</v>
      </c>
      <c r="D130" s="292">
        <v>2.5</v>
      </c>
      <c r="E130" s="294">
        <f t="shared" si="1"/>
        <v>1</v>
      </c>
      <c r="F130" s="276"/>
    </row>
    <row r="131" spans="1:6" ht="109.2">
      <c r="A131" s="285" t="s">
        <v>1297</v>
      </c>
      <c r="B131" s="283" t="s">
        <v>1301</v>
      </c>
      <c r="C131" s="292" t="s">
        <v>26</v>
      </c>
      <c r="D131" s="292">
        <v>0.26</v>
      </c>
      <c r="E131" s="294"/>
      <c r="F131" s="276"/>
    </row>
    <row r="132" spans="1:6" ht="124.8">
      <c r="A132" s="285" t="s">
        <v>1302</v>
      </c>
      <c r="B132" s="283" t="s">
        <v>1303</v>
      </c>
      <c r="C132" s="292">
        <v>1.5</v>
      </c>
      <c r="D132" s="292">
        <v>2.5</v>
      </c>
      <c r="E132" s="294">
        <f t="shared" si="1"/>
        <v>1.6666666666666667</v>
      </c>
      <c r="F132" s="276"/>
    </row>
    <row r="133" spans="1:6" ht="109.2">
      <c r="A133" s="285" t="s">
        <v>1304</v>
      </c>
      <c r="B133" s="283" t="s">
        <v>1795</v>
      </c>
      <c r="C133" s="292">
        <v>59.5</v>
      </c>
      <c r="D133" s="292">
        <v>64.392529999999994</v>
      </c>
      <c r="E133" s="294">
        <f t="shared" si="1"/>
        <v>1.082227394957983</v>
      </c>
      <c r="F133" s="276"/>
    </row>
    <row r="134" spans="1:6" ht="140.4">
      <c r="A134" s="285" t="s">
        <v>1306</v>
      </c>
      <c r="B134" s="283" t="s">
        <v>1794</v>
      </c>
      <c r="C134" s="292">
        <v>59.5</v>
      </c>
      <c r="D134" s="292">
        <v>64.392529999999994</v>
      </c>
      <c r="E134" s="294">
        <f t="shared" si="1"/>
        <v>1.082227394957983</v>
      </c>
      <c r="F134" s="276"/>
    </row>
    <row r="135" spans="1:6" ht="249.6">
      <c r="A135" s="285" t="s">
        <v>1308</v>
      </c>
      <c r="B135" s="283" t="s">
        <v>1309</v>
      </c>
      <c r="C135" s="292" t="s">
        <v>26</v>
      </c>
      <c r="D135" s="292">
        <v>2</v>
      </c>
      <c r="E135" s="294"/>
      <c r="F135" s="276"/>
    </row>
    <row r="136" spans="1:6" ht="140.4">
      <c r="A136" s="285" t="s">
        <v>1310</v>
      </c>
      <c r="B136" s="283" t="s">
        <v>1311</v>
      </c>
      <c r="C136" s="292">
        <v>40</v>
      </c>
      <c r="D136" s="292">
        <v>42.651049999999998</v>
      </c>
      <c r="E136" s="294">
        <f t="shared" si="1"/>
        <v>1.06627625</v>
      </c>
      <c r="F136" s="276"/>
    </row>
    <row r="137" spans="1:6" ht="249.6">
      <c r="A137" s="285" t="s">
        <v>1312</v>
      </c>
      <c r="B137" s="283" t="s">
        <v>1313</v>
      </c>
      <c r="C137" s="292">
        <v>2</v>
      </c>
      <c r="D137" s="292">
        <v>2.0499999999999998</v>
      </c>
      <c r="E137" s="294">
        <f t="shared" si="1"/>
        <v>1.0249999999999999</v>
      </c>
      <c r="F137" s="276"/>
    </row>
    <row r="138" spans="1:6" ht="140.4">
      <c r="A138" s="285" t="s">
        <v>1314</v>
      </c>
      <c r="B138" s="283" t="s">
        <v>1315</v>
      </c>
      <c r="C138" s="292">
        <v>5.5</v>
      </c>
      <c r="D138" s="292">
        <v>5.5</v>
      </c>
      <c r="E138" s="294">
        <f t="shared" si="1"/>
        <v>1</v>
      </c>
      <c r="F138" s="276"/>
    </row>
    <row r="139" spans="1:6" ht="187.2">
      <c r="A139" s="285" t="s">
        <v>1316</v>
      </c>
      <c r="B139" s="283" t="s">
        <v>1317</v>
      </c>
      <c r="C139" s="292">
        <v>12</v>
      </c>
      <c r="D139" s="292">
        <v>12.19148</v>
      </c>
      <c r="E139" s="294">
        <f t="shared" si="1"/>
        <v>1.0159566666666666</v>
      </c>
      <c r="F139" s="276"/>
    </row>
    <row r="140" spans="1:6" ht="78">
      <c r="A140" s="285" t="s">
        <v>1318</v>
      </c>
      <c r="B140" s="283" t="s">
        <v>1793</v>
      </c>
      <c r="C140" s="292" t="s">
        <v>26</v>
      </c>
      <c r="D140" s="292">
        <v>0.3</v>
      </c>
      <c r="E140" s="294"/>
      <c r="F140" s="276"/>
    </row>
    <row r="141" spans="1:6" ht="109.2">
      <c r="A141" s="285" t="s">
        <v>1320</v>
      </c>
      <c r="B141" s="283" t="s">
        <v>1792</v>
      </c>
      <c r="C141" s="292" t="s">
        <v>26</v>
      </c>
      <c r="D141" s="292">
        <v>0.3</v>
      </c>
      <c r="E141" s="294"/>
      <c r="F141" s="276"/>
    </row>
    <row r="142" spans="1:6" ht="109.2">
      <c r="A142" s="285" t="s">
        <v>1320</v>
      </c>
      <c r="B142" s="283" t="s">
        <v>1322</v>
      </c>
      <c r="C142" s="292" t="s">
        <v>26</v>
      </c>
      <c r="D142" s="292">
        <v>0.15</v>
      </c>
      <c r="E142" s="294"/>
      <c r="F142" s="276"/>
    </row>
    <row r="143" spans="1:6" ht="124.8">
      <c r="A143" s="285" t="s">
        <v>1323</v>
      </c>
      <c r="B143" s="283" t="s">
        <v>1324</v>
      </c>
      <c r="C143" s="292" t="s">
        <v>26</v>
      </c>
      <c r="D143" s="292">
        <v>0.15</v>
      </c>
      <c r="E143" s="294"/>
      <c r="F143" s="276"/>
    </row>
    <row r="144" spans="1:6" ht="93.6">
      <c r="A144" s="285" t="s">
        <v>1325</v>
      </c>
      <c r="B144" s="283" t="s">
        <v>1791</v>
      </c>
      <c r="C144" s="292">
        <v>28.5</v>
      </c>
      <c r="D144" s="292">
        <v>30.853750000000002</v>
      </c>
      <c r="E144" s="294">
        <f t="shared" ref="E144:E205" si="2">D144/C144</f>
        <v>1.0825877192982456</v>
      </c>
      <c r="F144" s="276"/>
    </row>
    <row r="145" spans="1:6" ht="124.8">
      <c r="A145" s="285" t="s">
        <v>1327</v>
      </c>
      <c r="B145" s="283" t="s">
        <v>1790</v>
      </c>
      <c r="C145" s="292">
        <v>28.5</v>
      </c>
      <c r="D145" s="292">
        <v>30.853750000000002</v>
      </c>
      <c r="E145" s="294">
        <f t="shared" si="2"/>
        <v>1.0825877192982456</v>
      </c>
      <c r="F145" s="276"/>
    </row>
    <row r="146" spans="1:6" ht="171.6">
      <c r="A146" s="285" t="s">
        <v>1329</v>
      </c>
      <c r="B146" s="283" t="s">
        <v>1330</v>
      </c>
      <c r="C146" s="292">
        <v>7.5</v>
      </c>
      <c r="D146" s="292">
        <v>8.75</v>
      </c>
      <c r="E146" s="294">
        <f t="shared" si="2"/>
        <v>1.1666666666666667</v>
      </c>
      <c r="F146" s="276"/>
    </row>
    <row r="147" spans="1:6" ht="124.8">
      <c r="A147" s="285" t="s">
        <v>1331</v>
      </c>
      <c r="B147" s="283" t="s">
        <v>1332</v>
      </c>
      <c r="C147" s="292">
        <v>21</v>
      </c>
      <c r="D147" s="292">
        <v>22.103750000000002</v>
      </c>
      <c r="E147" s="294">
        <f t="shared" si="2"/>
        <v>1.0525595238095238</v>
      </c>
      <c r="F147" s="276"/>
    </row>
    <row r="148" spans="1:6" ht="93.6">
      <c r="A148" s="285" t="s">
        <v>1333</v>
      </c>
      <c r="B148" s="283" t="s">
        <v>1789</v>
      </c>
      <c r="C148" s="292">
        <v>9.5</v>
      </c>
      <c r="D148" s="292">
        <v>9.5</v>
      </c>
      <c r="E148" s="294">
        <f t="shared" si="2"/>
        <v>1</v>
      </c>
      <c r="F148" s="276"/>
    </row>
    <row r="149" spans="1:6" ht="124.8">
      <c r="A149" s="285" t="s">
        <v>1335</v>
      </c>
      <c r="B149" s="283" t="s">
        <v>1788</v>
      </c>
      <c r="C149" s="292">
        <v>9.5</v>
      </c>
      <c r="D149" s="292">
        <v>9.5</v>
      </c>
      <c r="E149" s="294">
        <f t="shared" si="2"/>
        <v>1</v>
      </c>
      <c r="F149" s="276"/>
    </row>
    <row r="150" spans="1:6" ht="171.6">
      <c r="A150" s="285" t="s">
        <v>1337</v>
      </c>
      <c r="B150" s="283" t="s">
        <v>1338</v>
      </c>
      <c r="C150" s="292">
        <v>7.5</v>
      </c>
      <c r="D150" s="292">
        <v>7.5</v>
      </c>
      <c r="E150" s="294">
        <f t="shared" si="2"/>
        <v>1</v>
      </c>
      <c r="F150" s="276"/>
    </row>
    <row r="151" spans="1:6" ht="171.6">
      <c r="A151" s="285" t="s">
        <v>1339</v>
      </c>
      <c r="B151" s="283" t="s">
        <v>1340</v>
      </c>
      <c r="C151" s="292">
        <v>2</v>
      </c>
      <c r="D151" s="292">
        <v>2</v>
      </c>
      <c r="E151" s="294">
        <f t="shared" si="2"/>
        <v>1</v>
      </c>
      <c r="F151" s="276"/>
    </row>
    <row r="152" spans="1:6" ht="93.6">
      <c r="A152" s="285" t="s">
        <v>1341</v>
      </c>
      <c r="B152" s="283" t="s">
        <v>1787</v>
      </c>
      <c r="C152" s="292">
        <v>2</v>
      </c>
      <c r="D152" s="292">
        <v>2.7</v>
      </c>
      <c r="E152" s="294">
        <f t="shared" si="2"/>
        <v>1.35</v>
      </c>
      <c r="F152" s="276"/>
    </row>
    <row r="153" spans="1:6" ht="156">
      <c r="A153" s="285" t="s">
        <v>1343</v>
      </c>
      <c r="B153" s="283" t="s">
        <v>1786</v>
      </c>
      <c r="C153" s="292">
        <v>2</v>
      </c>
      <c r="D153" s="292">
        <v>2.7</v>
      </c>
      <c r="E153" s="294">
        <f t="shared" si="2"/>
        <v>1.35</v>
      </c>
      <c r="F153" s="276"/>
    </row>
    <row r="154" spans="1:6" ht="156">
      <c r="A154" s="285" t="s">
        <v>1345</v>
      </c>
      <c r="B154" s="283" t="s">
        <v>1346</v>
      </c>
      <c r="C154" s="292">
        <v>1</v>
      </c>
      <c r="D154" s="292">
        <v>0.8</v>
      </c>
      <c r="E154" s="294">
        <f t="shared" si="2"/>
        <v>0.8</v>
      </c>
      <c r="F154" s="276"/>
    </row>
    <row r="155" spans="1:6" ht="202.8">
      <c r="A155" s="285" t="s">
        <v>1347</v>
      </c>
      <c r="B155" s="283" t="s">
        <v>1348</v>
      </c>
      <c r="C155" s="292" t="s">
        <v>26</v>
      </c>
      <c r="D155" s="292">
        <v>0.4</v>
      </c>
      <c r="E155" s="294"/>
      <c r="F155" s="276"/>
    </row>
    <row r="156" spans="1:6" ht="171.6">
      <c r="A156" s="285" t="s">
        <v>1349</v>
      </c>
      <c r="B156" s="283" t="s">
        <v>1350</v>
      </c>
      <c r="C156" s="292">
        <v>1</v>
      </c>
      <c r="D156" s="292">
        <v>1.5</v>
      </c>
      <c r="E156" s="294">
        <f t="shared" si="2"/>
        <v>1.5</v>
      </c>
      <c r="F156" s="276"/>
    </row>
    <row r="157" spans="1:6" ht="78">
      <c r="A157" s="285" t="s">
        <v>1351</v>
      </c>
      <c r="B157" s="283" t="s">
        <v>1785</v>
      </c>
      <c r="C157" s="292">
        <v>0.5</v>
      </c>
      <c r="D157" s="292">
        <v>1.75</v>
      </c>
      <c r="E157" s="294">
        <f t="shared" si="2"/>
        <v>3.5</v>
      </c>
      <c r="F157" s="276"/>
    </row>
    <row r="158" spans="1:6" ht="109.2">
      <c r="A158" s="285" t="s">
        <v>1353</v>
      </c>
      <c r="B158" s="283" t="s">
        <v>1784</v>
      </c>
      <c r="C158" s="292">
        <v>0.5</v>
      </c>
      <c r="D158" s="292">
        <v>1.75</v>
      </c>
      <c r="E158" s="294">
        <f t="shared" si="2"/>
        <v>3.5</v>
      </c>
      <c r="F158" s="276"/>
    </row>
    <row r="159" spans="1:6" ht="187.2">
      <c r="A159" s="285" t="s">
        <v>1355</v>
      </c>
      <c r="B159" s="283" t="s">
        <v>1356</v>
      </c>
      <c r="C159" s="292">
        <v>0.5</v>
      </c>
      <c r="D159" s="292">
        <v>0.5</v>
      </c>
      <c r="E159" s="294">
        <f t="shared" si="2"/>
        <v>1</v>
      </c>
      <c r="F159" s="276"/>
    </row>
    <row r="160" spans="1:6" ht="202.8">
      <c r="A160" s="285" t="s">
        <v>1357</v>
      </c>
      <c r="B160" s="283" t="s">
        <v>1358</v>
      </c>
      <c r="C160" s="292" t="s">
        <v>26</v>
      </c>
      <c r="D160" s="292">
        <v>1.25</v>
      </c>
      <c r="E160" s="294"/>
      <c r="F160" s="276"/>
    </row>
    <row r="161" spans="1:6" ht="78">
      <c r="A161" s="285" t="s">
        <v>1359</v>
      </c>
      <c r="B161" s="283" t="s">
        <v>1783</v>
      </c>
      <c r="C161" s="292">
        <v>500</v>
      </c>
      <c r="D161" s="292">
        <v>2.5</v>
      </c>
      <c r="E161" s="294">
        <f t="shared" si="2"/>
        <v>5.0000000000000001E-3</v>
      </c>
      <c r="F161" s="276"/>
    </row>
    <row r="162" spans="1:6" ht="109.2">
      <c r="A162" s="285" t="s">
        <v>1361</v>
      </c>
      <c r="B162" s="283" t="s">
        <v>1782</v>
      </c>
      <c r="C162" s="292">
        <v>500</v>
      </c>
      <c r="D162" s="292">
        <v>2.5</v>
      </c>
      <c r="E162" s="294">
        <f t="shared" si="2"/>
        <v>5.0000000000000001E-3</v>
      </c>
      <c r="F162" s="276"/>
    </row>
    <row r="163" spans="1:6" ht="109.2">
      <c r="A163" s="285" t="s">
        <v>1363</v>
      </c>
      <c r="B163" s="283" t="s">
        <v>1364</v>
      </c>
      <c r="C163" s="292">
        <v>500</v>
      </c>
      <c r="D163" s="292">
        <v>2</v>
      </c>
      <c r="E163" s="294">
        <f t="shared" si="2"/>
        <v>4.0000000000000001E-3</v>
      </c>
      <c r="F163" s="276"/>
    </row>
    <row r="164" spans="1:6" ht="140.4">
      <c r="A164" s="285" t="s">
        <v>1365</v>
      </c>
      <c r="B164" s="283" t="s">
        <v>1366</v>
      </c>
      <c r="C164" s="292" t="s">
        <v>26</v>
      </c>
      <c r="D164" s="292">
        <v>0.5</v>
      </c>
      <c r="E164" s="294"/>
      <c r="F164" s="276"/>
    </row>
    <row r="165" spans="1:6" ht="93.6">
      <c r="A165" s="285" t="s">
        <v>1367</v>
      </c>
      <c r="B165" s="283" t="s">
        <v>1781</v>
      </c>
      <c r="C165" s="292">
        <v>45.5</v>
      </c>
      <c r="D165" s="292">
        <v>62.065159999999999</v>
      </c>
      <c r="E165" s="294">
        <f t="shared" si="2"/>
        <v>1.3640694505494506</v>
      </c>
      <c r="F165" s="276"/>
    </row>
    <row r="166" spans="1:6" ht="124.8">
      <c r="A166" s="285" t="s">
        <v>1369</v>
      </c>
      <c r="B166" s="283" t="s">
        <v>1780</v>
      </c>
      <c r="C166" s="292">
        <v>45.5</v>
      </c>
      <c r="D166" s="292">
        <v>62.065159999999999</v>
      </c>
      <c r="E166" s="294">
        <f t="shared" si="2"/>
        <v>1.3640694505494506</v>
      </c>
      <c r="F166" s="276"/>
    </row>
    <row r="167" spans="1:6" ht="124.8">
      <c r="A167" s="285" t="s">
        <v>1371</v>
      </c>
      <c r="B167" s="283" t="s">
        <v>1372</v>
      </c>
      <c r="C167" s="292">
        <v>2.5</v>
      </c>
      <c r="D167" s="292">
        <v>3.8</v>
      </c>
      <c r="E167" s="294">
        <f t="shared" si="2"/>
        <v>1.52</v>
      </c>
      <c r="F167" s="276"/>
    </row>
    <row r="168" spans="1:6" ht="124.8">
      <c r="A168" s="285" t="s">
        <v>1371</v>
      </c>
      <c r="B168" s="283" t="s">
        <v>1373</v>
      </c>
      <c r="C168" s="292">
        <v>3</v>
      </c>
      <c r="D168" s="292">
        <v>11.11078</v>
      </c>
      <c r="E168" s="294">
        <f t="shared" si="2"/>
        <v>3.7035933333333335</v>
      </c>
      <c r="F168" s="276"/>
    </row>
    <row r="169" spans="1:6" ht="124.8">
      <c r="A169" s="285" t="s">
        <v>1371</v>
      </c>
      <c r="B169" s="283" t="s">
        <v>1374</v>
      </c>
      <c r="C169" s="292">
        <v>40</v>
      </c>
      <c r="D169" s="292">
        <v>47.154380000000003</v>
      </c>
      <c r="E169" s="294">
        <f t="shared" si="2"/>
        <v>1.1788595000000002</v>
      </c>
      <c r="F169" s="276"/>
    </row>
    <row r="170" spans="1:6" ht="15.6">
      <c r="A170" s="285" t="s">
        <v>172</v>
      </c>
      <c r="B170" s="283" t="s">
        <v>1779</v>
      </c>
      <c r="C170" s="292">
        <v>113063.43092</v>
      </c>
      <c r="D170" s="292">
        <v>113063.43092</v>
      </c>
      <c r="E170" s="294">
        <f t="shared" si="2"/>
        <v>1</v>
      </c>
      <c r="F170" s="276"/>
    </row>
    <row r="171" spans="1:6" ht="46.8">
      <c r="A171" s="285" t="s">
        <v>174</v>
      </c>
      <c r="B171" s="283" t="s">
        <v>1778</v>
      </c>
      <c r="C171" s="292">
        <v>113063.43092</v>
      </c>
      <c r="D171" s="292">
        <v>113063.43092</v>
      </c>
      <c r="E171" s="294">
        <f t="shared" si="2"/>
        <v>1</v>
      </c>
      <c r="F171" s="276"/>
    </row>
    <row r="172" spans="1:6" ht="31.2">
      <c r="A172" s="285" t="s">
        <v>176</v>
      </c>
      <c r="B172" s="283" t="s">
        <v>1777</v>
      </c>
      <c r="C172" s="292">
        <v>94671.980920000002</v>
      </c>
      <c r="D172" s="292">
        <v>94671.980920000002</v>
      </c>
      <c r="E172" s="294">
        <f t="shared" si="2"/>
        <v>1</v>
      </c>
      <c r="F172" s="276"/>
    </row>
    <row r="173" spans="1:6" ht="31.2">
      <c r="A173" s="285" t="s">
        <v>178</v>
      </c>
      <c r="B173" s="283" t="s">
        <v>1776</v>
      </c>
      <c r="C173" s="292">
        <v>94028.855320000002</v>
      </c>
      <c r="D173" s="292">
        <v>94028.855320000002</v>
      </c>
      <c r="E173" s="294">
        <f t="shared" si="2"/>
        <v>1</v>
      </c>
      <c r="F173" s="276"/>
    </row>
    <row r="174" spans="1:6" ht="46.8">
      <c r="A174" s="285" t="s">
        <v>180</v>
      </c>
      <c r="B174" s="283" t="s">
        <v>181</v>
      </c>
      <c r="C174" s="292">
        <v>94028.855320000002</v>
      </c>
      <c r="D174" s="292">
        <v>94028.855320000002</v>
      </c>
      <c r="E174" s="294">
        <f t="shared" si="2"/>
        <v>1</v>
      </c>
      <c r="F174" s="276"/>
    </row>
    <row r="175" spans="1:6" ht="124.8">
      <c r="A175" s="285" t="s">
        <v>1410</v>
      </c>
      <c r="B175" s="283" t="s">
        <v>1775</v>
      </c>
      <c r="C175" s="292">
        <v>643.12559999999996</v>
      </c>
      <c r="D175" s="292">
        <v>643.12559999999996</v>
      </c>
      <c r="E175" s="294">
        <f t="shared" si="2"/>
        <v>1</v>
      </c>
      <c r="F175" s="276"/>
    </row>
    <row r="176" spans="1:6" ht="124.8">
      <c r="A176" s="285" t="s">
        <v>1412</v>
      </c>
      <c r="B176" s="283" t="s">
        <v>1413</v>
      </c>
      <c r="C176" s="292">
        <v>643.12559999999996</v>
      </c>
      <c r="D176" s="292">
        <v>643.12559999999996</v>
      </c>
      <c r="E176" s="294">
        <f t="shared" si="2"/>
        <v>1</v>
      </c>
      <c r="F176" s="276"/>
    </row>
    <row r="177" spans="1:6" ht="31.2">
      <c r="A177" s="285" t="s">
        <v>189</v>
      </c>
      <c r="B177" s="283" t="s">
        <v>1774</v>
      </c>
      <c r="C177" s="292">
        <v>18391.45</v>
      </c>
      <c r="D177" s="292">
        <v>18391.45</v>
      </c>
      <c r="E177" s="294">
        <f t="shared" si="2"/>
        <v>1</v>
      </c>
      <c r="F177" s="276"/>
    </row>
    <row r="178" spans="1:6" ht="46.8">
      <c r="A178" s="285" t="s">
        <v>191</v>
      </c>
      <c r="B178" s="283" t="s">
        <v>1773</v>
      </c>
      <c r="C178" s="292">
        <v>18391.45</v>
      </c>
      <c r="D178" s="292">
        <v>18391.45</v>
      </c>
      <c r="E178" s="294">
        <f t="shared" si="2"/>
        <v>1</v>
      </c>
      <c r="F178" s="276"/>
    </row>
    <row r="179" spans="1:6" ht="46.8">
      <c r="A179" s="285" t="s">
        <v>193</v>
      </c>
      <c r="B179" s="283" t="s">
        <v>194</v>
      </c>
      <c r="C179" s="292">
        <v>18391.45</v>
      </c>
      <c r="D179" s="292">
        <v>18391.45</v>
      </c>
      <c r="E179" s="294">
        <f t="shared" si="2"/>
        <v>1</v>
      </c>
      <c r="F179" s="276"/>
    </row>
    <row r="180" spans="1:6" ht="15.6">
      <c r="A180" s="285" t="s">
        <v>14</v>
      </c>
      <c r="B180" s="283" t="s">
        <v>1772</v>
      </c>
      <c r="C180" s="292">
        <v>21245.197779999999</v>
      </c>
      <c r="D180" s="292">
        <v>26549.319920000002</v>
      </c>
      <c r="E180" s="294">
        <f t="shared" si="2"/>
        <v>1.2496621681250362</v>
      </c>
      <c r="F180" s="276"/>
    </row>
    <row r="181" spans="1:6" ht="15.6">
      <c r="A181" s="285" t="s">
        <v>96</v>
      </c>
      <c r="B181" s="283" t="s">
        <v>1771</v>
      </c>
      <c r="C181" s="292">
        <v>32.299999999999997</v>
      </c>
      <c r="D181" s="292">
        <v>60.46134</v>
      </c>
      <c r="E181" s="294">
        <f t="shared" si="2"/>
        <v>1.8718681114551086</v>
      </c>
      <c r="F181" s="276"/>
    </row>
    <row r="182" spans="1:6" ht="46.8">
      <c r="A182" s="285" t="s">
        <v>1284</v>
      </c>
      <c r="B182" s="283" t="s">
        <v>1770</v>
      </c>
      <c r="C182" s="292">
        <v>32.299999999999997</v>
      </c>
      <c r="D182" s="292">
        <v>60.46134</v>
      </c>
      <c r="E182" s="294">
        <f t="shared" si="2"/>
        <v>1.8718681114551086</v>
      </c>
      <c r="F182" s="276"/>
    </row>
    <row r="183" spans="1:6" ht="31.2">
      <c r="A183" s="285" t="s">
        <v>1286</v>
      </c>
      <c r="B183" s="283" t="s">
        <v>1769</v>
      </c>
      <c r="C183" s="292">
        <v>32.299999999999997</v>
      </c>
      <c r="D183" s="292">
        <v>60.46134</v>
      </c>
      <c r="E183" s="294">
        <f t="shared" si="2"/>
        <v>1.8718681114551086</v>
      </c>
      <c r="F183" s="276"/>
    </row>
    <row r="184" spans="1:6" ht="31.2">
      <c r="A184" s="285" t="s">
        <v>1288</v>
      </c>
      <c r="B184" s="283" t="s">
        <v>1289</v>
      </c>
      <c r="C184" s="292">
        <v>32.299999999999997</v>
      </c>
      <c r="D184" s="292">
        <v>60.46134</v>
      </c>
      <c r="E184" s="294">
        <f t="shared" si="2"/>
        <v>1.8718681114551086</v>
      </c>
      <c r="F184" s="276"/>
    </row>
    <row r="185" spans="1:6" ht="62.4">
      <c r="A185" s="285" t="s">
        <v>104</v>
      </c>
      <c r="B185" s="283" t="s">
        <v>1768</v>
      </c>
      <c r="C185" s="292">
        <v>16733.487969999998</v>
      </c>
      <c r="D185" s="292">
        <v>19668.43694</v>
      </c>
      <c r="E185" s="294">
        <f t="shared" si="2"/>
        <v>1.1753937359181668</v>
      </c>
      <c r="F185" s="276"/>
    </row>
    <row r="186" spans="1:6" ht="109.2">
      <c r="A186" s="285" t="s">
        <v>106</v>
      </c>
      <c r="B186" s="283" t="s">
        <v>1767</v>
      </c>
      <c r="C186" s="292">
        <v>12343</v>
      </c>
      <c r="D186" s="292">
        <v>15160.70507</v>
      </c>
      <c r="E186" s="294">
        <f t="shared" si="2"/>
        <v>1.2282836482216641</v>
      </c>
      <c r="F186" s="276"/>
    </row>
    <row r="187" spans="1:6" ht="78">
      <c r="A187" s="285" t="s">
        <v>108</v>
      </c>
      <c r="B187" s="283" t="s">
        <v>1766</v>
      </c>
      <c r="C187" s="292">
        <v>10150</v>
      </c>
      <c r="D187" s="292">
        <v>12629.59888</v>
      </c>
      <c r="E187" s="294">
        <f t="shared" si="2"/>
        <v>1.2442954561576354</v>
      </c>
      <c r="F187" s="276"/>
    </row>
    <row r="188" spans="1:6" ht="124.8">
      <c r="A188" s="285" t="s">
        <v>110</v>
      </c>
      <c r="B188" s="283" t="s">
        <v>111</v>
      </c>
      <c r="C188" s="292">
        <v>10150</v>
      </c>
      <c r="D188" s="292">
        <v>12629.59888</v>
      </c>
      <c r="E188" s="294">
        <f t="shared" si="2"/>
        <v>1.2442954561576354</v>
      </c>
      <c r="F188" s="276"/>
    </row>
    <row r="189" spans="1:6" ht="62.4">
      <c r="A189" s="285" t="s">
        <v>112</v>
      </c>
      <c r="B189" s="283" t="s">
        <v>1765</v>
      </c>
      <c r="C189" s="292">
        <v>2193</v>
      </c>
      <c r="D189" s="292">
        <v>2531.10619</v>
      </c>
      <c r="E189" s="294">
        <f t="shared" si="2"/>
        <v>1.1541751892384862</v>
      </c>
      <c r="F189" s="276"/>
    </row>
    <row r="190" spans="1:6" ht="46.8">
      <c r="A190" s="285" t="s">
        <v>114</v>
      </c>
      <c r="B190" s="283" t="s">
        <v>115</v>
      </c>
      <c r="C190" s="292">
        <v>2193</v>
      </c>
      <c r="D190" s="292">
        <v>2531.10619</v>
      </c>
      <c r="E190" s="294">
        <f t="shared" si="2"/>
        <v>1.1541751892384862</v>
      </c>
      <c r="F190" s="276"/>
    </row>
    <row r="191" spans="1:6" ht="109.2">
      <c r="A191" s="285" t="s">
        <v>116</v>
      </c>
      <c r="B191" s="283" t="s">
        <v>1764</v>
      </c>
      <c r="C191" s="292">
        <v>4390.4879700000001</v>
      </c>
      <c r="D191" s="292">
        <v>4507.7318699999996</v>
      </c>
      <c r="E191" s="294">
        <f t="shared" si="2"/>
        <v>1.0267040704361614</v>
      </c>
      <c r="F191" s="276"/>
    </row>
    <row r="192" spans="1:6" ht="109.2">
      <c r="A192" s="285" t="s">
        <v>118</v>
      </c>
      <c r="B192" s="283" t="s">
        <v>1763</v>
      </c>
      <c r="C192" s="292">
        <v>4390.4879700000001</v>
      </c>
      <c r="D192" s="292">
        <v>4507.7318699999996</v>
      </c>
      <c r="E192" s="294">
        <f t="shared" si="2"/>
        <v>1.0267040704361614</v>
      </c>
      <c r="F192" s="276"/>
    </row>
    <row r="193" spans="1:6" ht="109.2">
      <c r="A193" s="285" t="s">
        <v>120</v>
      </c>
      <c r="B193" s="283" t="s">
        <v>121</v>
      </c>
      <c r="C193" s="292">
        <v>4390.4879700000001</v>
      </c>
      <c r="D193" s="292">
        <v>4507.7318699999996</v>
      </c>
      <c r="E193" s="294">
        <f t="shared" si="2"/>
        <v>1.0267040704361614</v>
      </c>
      <c r="F193" s="276"/>
    </row>
    <row r="194" spans="1:6" ht="31.2">
      <c r="A194" s="285" t="s">
        <v>142</v>
      </c>
      <c r="B194" s="283" t="s">
        <v>1762</v>
      </c>
      <c r="C194" s="292">
        <v>744</v>
      </c>
      <c r="D194" s="292">
        <v>705.07115999999996</v>
      </c>
      <c r="E194" s="294">
        <f t="shared" si="2"/>
        <v>0.94767629032258061</v>
      </c>
      <c r="F194" s="276"/>
    </row>
    <row r="195" spans="1:6" ht="15.6">
      <c r="A195" s="285" t="s">
        <v>144</v>
      </c>
      <c r="B195" s="283" t="s">
        <v>1761</v>
      </c>
      <c r="C195" s="292">
        <v>744</v>
      </c>
      <c r="D195" s="292">
        <v>705.07115999999996</v>
      </c>
      <c r="E195" s="294">
        <f t="shared" si="2"/>
        <v>0.94767629032258061</v>
      </c>
      <c r="F195" s="276"/>
    </row>
    <row r="196" spans="1:6" ht="46.8">
      <c r="A196" s="285" t="s">
        <v>146</v>
      </c>
      <c r="B196" s="283" t="s">
        <v>1760</v>
      </c>
      <c r="C196" s="292">
        <v>744</v>
      </c>
      <c r="D196" s="292">
        <v>705.07115999999996</v>
      </c>
      <c r="E196" s="294">
        <f t="shared" si="2"/>
        <v>0.94767629032258061</v>
      </c>
      <c r="F196" s="276"/>
    </row>
    <row r="197" spans="1:6" ht="46.8">
      <c r="A197" s="285" t="s">
        <v>148</v>
      </c>
      <c r="B197" s="283" t="s">
        <v>149</v>
      </c>
      <c r="C197" s="292">
        <v>744</v>
      </c>
      <c r="D197" s="292">
        <v>705.07115999999996</v>
      </c>
      <c r="E197" s="294">
        <f t="shared" si="2"/>
        <v>0.94767629032258061</v>
      </c>
      <c r="F197" s="276"/>
    </row>
    <row r="198" spans="1:6" ht="31.2">
      <c r="A198" s="285" t="s">
        <v>150</v>
      </c>
      <c r="B198" s="283" t="s">
        <v>1759</v>
      </c>
      <c r="C198" s="292">
        <v>3311.1379999999999</v>
      </c>
      <c r="D198" s="292">
        <v>5100.9825600000004</v>
      </c>
      <c r="E198" s="294">
        <f t="shared" si="2"/>
        <v>1.54055269215599</v>
      </c>
      <c r="F198" s="276"/>
    </row>
    <row r="199" spans="1:6" ht="109.2">
      <c r="A199" s="285" t="s">
        <v>152</v>
      </c>
      <c r="B199" s="283" t="s">
        <v>1758</v>
      </c>
      <c r="C199" s="292">
        <v>275.63799999999998</v>
      </c>
      <c r="D199" s="292">
        <v>293.238</v>
      </c>
      <c r="E199" s="294">
        <f t="shared" si="2"/>
        <v>1.063851863676271</v>
      </c>
      <c r="F199" s="276"/>
    </row>
    <row r="200" spans="1:6" ht="124.8">
      <c r="A200" s="285" t="s">
        <v>154</v>
      </c>
      <c r="B200" s="283" t="s">
        <v>1757</v>
      </c>
      <c r="C200" s="292">
        <v>275.63799999999998</v>
      </c>
      <c r="D200" s="292">
        <v>293.238</v>
      </c>
      <c r="E200" s="294">
        <f t="shared" si="2"/>
        <v>1.063851863676271</v>
      </c>
      <c r="F200" s="276"/>
    </row>
    <row r="201" spans="1:6" ht="124.8">
      <c r="A201" s="285" t="s">
        <v>156</v>
      </c>
      <c r="B201" s="283" t="s">
        <v>157</v>
      </c>
      <c r="C201" s="292">
        <v>275.63799999999998</v>
      </c>
      <c r="D201" s="292">
        <v>293.238</v>
      </c>
      <c r="E201" s="294">
        <f t="shared" si="2"/>
        <v>1.063851863676271</v>
      </c>
      <c r="F201" s="276"/>
    </row>
    <row r="202" spans="1:6" ht="46.8">
      <c r="A202" s="285" t="s">
        <v>158</v>
      </c>
      <c r="B202" s="283" t="s">
        <v>1756</v>
      </c>
      <c r="C202" s="292">
        <v>3035.5</v>
      </c>
      <c r="D202" s="292">
        <v>4807.7445600000001</v>
      </c>
      <c r="E202" s="294">
        <f t="shared" si="2"/>
        <v>1.5838394201943666</v>
      </c>
      <c r="F202" s="276"/>
    </row>
    <row r="203" spans="1:6" ht="46.8">
      <c r="A203" s="285" t="s">
        <v>160</v>
      </c>
      <c r="B203" s="283" t="s">
        <v>1755</v>
      </c>
      <c r="C203" s="292">
        <v>3035.5</v>
      </c>
      <c r="D203" s="292">
        <v>4807.7445600000001</v>
      </c>
      <c r="E203" s="294">
        <f t="shared" si="2"/>
        <v>1.5838394201943666</v>
      </c>
      <c r="F203" s="276"/>
    </row>
    <row r="204" spans="1:6" ht="78">
      <c r="A204" s="285" t="s">
        <v>162</v>
      </c>
      <c r="B204" s="283" t="s">
        <v>163</v>
      </c>
      <c r="C204" s="292">
        <v>3035.5</v>
      </c>
      <c r="D204" s="292">
        <v>4807.7445600000001</v>
      </c>
      <c r="E204" s="294">
        <f t="shared" si="2"/>
        <v>1.5838394201943666</v>
      </c>
      <c r="F204" s="276"/>
    </row>
    <row r="205" spans="1:6" ht="31.2">
      <c r="A205" s="285" t="s">
        <v>164</v>
      </c>
      <c r="B205" s="283" t="s">
        <v>1754</v>
      </c>
      <c r="C205" s="292">
        <v>424.27181000000002</v>
      </c>
      <c r="D205" s="292">
        <v>416.30356</v>
      </c>
      <c r="E205" s="294">
        <f t="shared" si="2"/>
        <v>0.98121899732155193</v>
      </c>
      <c r="F205" s="276"/>
    </row>
    <row r="206" spans="1:6" ht="140.4">
      <c r="A206" s="285" t="s">
        <v>1375</v>
      </c>
      <c r="B206" s="283" t="s">
        <v>1753</v>
      </c>
      <c r="C206" s="292">
        <v>162.27180999999999</v>
      </c>
      <c r="D206" s="292">
        <v>203.34652</v>
      </c>
      <c r="E206" s="294">
        <f t="shared" ref="E206:E264" si="3">D206/C206</f>
        <v>1.2531228930027958</v>
      </c>
      <c r="F206" s="276"/>
    </row>
    <row r="207" spans="1:6" ht="78">
      <c r="A207" s="285" t="s">
        <v>1377</v>
      </c>
      <c r="B207" s="283" t="s">
        <v>1752</v>
      </c>
      <c r="C207" s="292">
        <v>73</v>
      </c>
      <c r="D207" s="292">
        <v>111.12093</v>
      </c>
      <c r="E207" s="294">
        <f t="shared" si="3"/>
        <v>1.5222045205479453</v>
      </c>
      <c r="F207" s="276"/>
    </row>
    <row r="208" spans="1:6" ht="93.6">
      <c r="A208" s="285" t="s">
        <v>1379</v>
      </c>
      <c r="B208" s="283" t="s">
        <v>1380</v>
      </c>
      <c r="C208" s="292">
        <v>73</v>
      </c>
      <c r="D208" s="292">
        <v>111.12093</v>
      </c>
      <c r="E208" s="294">
        <f t="shared" si="3"/>
        <v>1.5222045205479453</v>
      </c>
      <c r="F208" s="276"/>
    </row>
    <row r="209" spans="1:6" ht="109.2">
      <c r="A209" s="285" t="s">
        <v>1381</v>
      </c>
      <c r="B209" s="283" t="s">
        <v>1751</v>
      </c>
      <c r="C209" s="292">
        <v>89.271810000000002</v>
      </c>
      <c r="D209" s="292">
        <v>92.225589999999997</v>
      </c>
      <c r="E209" s="294">
        <f t="shared" si="3"/>
        <v>1.0330874886484323</v>
      </c>
      <c r="F209" s="276"/>
    </row>
    <row r="210" spans="1:6" ht="93.6">
      <c r="A210" s="285" t="s">
        <v>1383</v>
      </c>
      <c r="B210" s="283" t="s">
        <v>1750</v>
      </c>
      <c r="C210" s="292">
        <v>89.271810000000002</v>
      </c>
      <c r="D210" s="292">
        <v>92.225589999999997</v>
      </c>
      <c r="E210" s="294">
        <f t="shared" si="3"/>
        <v>1.0330874886484323</v>
      </c>
      <c r="F210" s="276"/>
    </row>
    <row r="211" spans="1:6" ht="93.6">
      <c r="A211" s="285" t="s">
        <v>1386</v>
      </c>
      <c r="B211" s="283" t="s">
        <v>1387</v>
      </c>
      <c r="C211" s="292">
        <v>68.271810000000002</v>
      </c>
      <c r="D211" s="292">
        <v>65.570959999999999</v>
      </c>
      <c r="E211" s="294">
        <f t="shared" si="3"/>
        <v>0.96043974811858657</v>
      </c>
      <c r="F211" s="276"/>
    </row>
    <row r="212" spans="1:6" ht="93.6">
      <c r="A212" s="285" t="s">
        <v>1386</v>
      </c>
      <c r="B212" s="283" t="s">
        <v>1388</v>
      </c>
      <c r="C212" s="292">
        <v>1</v>
      </c>
      <c r="D212" s="292">
        <v>1.1775800000000001</v>
      </c>
      <c r="E212" s="294">
        <f t="shared" si="3"/>
        <v>1.1775800000000001</v>
      </c>
      <c r="F212" s="276"/>
    </row>
    <row r="213" spans="1:6" ht="93.6">
      <c r="A213" s="285" t="s">
        <v>1386</v>
      </c>
      <c r="B213" s="283" t="s">
        <v>1389</v>
      </c>
      <c r="C213" s="292">
        <v>20</v>
      </c>
      <c r="D213" s="292">
        <v>25.477049999999998</v>
      </c>
      <c r="E213" s="294">
        <f t="shared" si="3"/>
        <v>1.2738524999999998</v>
      </c>
      <c r="F213" s="276"/>
    </row>
    <row r="214" spans="1:6" ht="31.2">
      <c r="A214" s="285" t="s">
        <v>1390</v>
      </c>
      <c r="B214" s="283" t="s">
        <v>1749</v>
      </c>
      <c r="C214" s="292">
        <v>262</v>
      </c>
      <c r="D214" s="292">
        <v>212.95704000000001</v>
      </c>
      <c r="E214" s="294">
        <f t="shared" si="3"/>
        <v>0.8128131297709924</v>
      </c>
      <c r="F214" s="276"/>
    </row>
    <row r="215" spans="1:6" ht="93.6">
      <c r="A215" s="285" t="s">
        <v>1392</v>
      </c>
      <c r="B215" s="283" t="s">
        <v>1748</v>
      </c>
      <c r="C215" s="292">
        <v>262</v>
      </c>
      <c r="D215" s="292">
        <v>212.95704000000001</v>
      </c>
      <c r="E215" s="294">
        <f t="shared" si="3"/>
        <v>0.8128131297709924</v>
      </c>
      <c r="F215" s="276"/>
    </row>
    <row r="216" spans="1:6" ht="93.6">
      <c r="A216" s="285" t="s">
        <v>1394</v>
      </c>
      <c r="B216" s="283" t="s">
        <v>1747</v>
      </c>
      <c r="C216" s="292">
        <v>262</v>
      </c>
      <c r="D216" s="292">
        <v>212.95704000000001</v>
      </c>
      <c r="E216" s="294">
        <f t="shared" si="3"/>
        <v>0.8128131297709924</v>
      </c>
      <c r="F216" s="276"/>
    </row>
    <row r="217" spans="1:6" ht="93.6">
      <c r="A217" s="285" t="s">
        <v>1396</v>
      </c>
      <c r="B217" s="283" t="s">
        <v>1404</v>
      </c>
      <c r="C217" s="292">
        <v>262</v>
      </c>
      <c r="D217" s="292">
        <v>212.95704000000001</v>
      </c>
      <c r="E217" s="294">
        <f t="shared" si="3"/>
        <v>0.8128131297709924</v>
      </c>
      <c r="F217" s="276"/>
    </row>
    <row r="218" spans="1:6" ht="15.6">
      <c r="A218" s="285" t="s">
        <v>166</v>
      </c>
      <c r="B218" s="283" t="s">
        <v>1746</v>
      </c>
      <c r="C218" s="292" t="s">
        <v>26</v>
      </c>
      <c r="D218" s="292">
        <v>598.06435999999997</v>
      </c>
      <c r="E218" s="294"/>
      <c r="F218" s="276"/>
    </row>
    <row r="219" spans="1:6" ht="15.6">
      <c r="A219" s="285" t="s">
        <v>168</v>
      </c>
      <c r="B219" s="283" t="s">
        <v>1745</v>
      </c>
      <c r="C219" s="292" t="s">
        <v>26</v>
      </c>
      <c r="D219" s="292">
        <v>598.06435999999997</v>
      </c>
      <c r="E219" s="294"/>
      <c r="F219" s="276"/>
    </row>
    <row r="220" spans="1:6" ht="31.2">
      <c r="A220" s="285" t="s">
        <v>170</v>
      </c>
      <c r="B220" s="283" t="s">
        <v>171</v>
      </c>
      <c r="C220" s="292" t="s">
        <v>26</v>
      </c>
      <c r="D220" s="292">
        <v>598.06435999999997</v>
      </c>
      <c r="E220" s="294"/>
      <c r="F220" s="276"/>
    </row>
    <row r="221" spans="1:6" ht="15.6">
      <c r="A221" s="285" t="s">
        <v>172</v>
      </c>
      <c r="B221" s="283" t="s">
        <v>1744</v>
      </c>
      <c r="C221" s="292">
        <v>127610.18252</v>
      </c>
      <c r="D221" s="292">
        <v>124613.07696999999</v>
      </c>
      <c r="E221" s="294">
        <f t="shared" si="3"/>
        <v>0.97651358621377815</v>
      </c>
      <c r="F221" s="276"/>
    </row>
    <row r="222" spans="1:6" ht="46.8">
      <c r="A222" s="285" t="s">
        <v>174</v>
      </c>
      <c r="B222" s="283" t="s">
        <v>1743</v>
      </c>
      <c r="C222" s="292">
        <v>127610.18252</v>
      </c>
      <c r="D222" s="292">
        <v>124660.4</v>
      </c>
      <c r="E222" s="294">
        <f t="shared" si="3"/>
        <v>0.9768844267616521</v>
      </c>
      <c r="F222" s="276"/>
    </row>
    <row r="223" spans="1:6" ht="46.8">
      <c r="A223" s="285" t="s">
        <v>182</v>
      </c>
      <c r="B223" s="283" t="s">
        <v>1742</v>
      </c>
      <c r="C223" s="292">
        <v>82981.400599999994</v>
      </c>
      <c r="D223" s="292">
        <v>82927.72077</v>
      </c>
      <c r="E223" s="294">
        <f t="shared" si="3"/>
        <v>0.99935311009922878</v>
      </c>
      <c r="F223" s="276"/>
    </row>
    <row r="224" spans="1:6" ht="46.8">
      <c r="A224" s="285" t="s">
        <v>1414</v>
      </c>
      <c r="B224" s="283" t="s">
        <v>1741</v>
      </c>
      <c r="C224" s="292">
        <v>32661.326539999998</v>
      </c>
      <c r="D224" s="292">
        <v>32661.326539999998</v>
      </c>
      <c r="E224" s="294">
        <f t="shared" si="3"/>
        <v>1</v>
      </c>
      <c r="F224" s="276"/>
    </row>
    <row r="225" spans="1:6" ht="62.4">
      <c r="A225" s="285" t="s">
        <v>1416</v>
      </c>
      <c r="B225" s="283" t="s">
        <v>1417</v>
      </c>
      <c r="C225" s="292">
        <v>32661.326539999998</v>
      </c>
      <c r="D225" s="292">
        <v>32661.326539999998</v>
      </c>
      <c r="E225" s="294">
        <f t="shared" si="3"/>
        <v>1</v>
      </c>
      <c r="F225" s="276"/>
    </row>
    <row r="226" spans="1:6" ht="15.6">
      <c r="A226" s="285" t="s">
        <v>184</v>
      </c>
      <c r="B226" s="283" t="s">
        <v>1740</v>
      </c>
      <c r="C226" s="292">
        <v>50320.074059999999</v>
      </c>
      <c r="D226" s="292">
        <v>50266.394229999998</v>
      </c>
      <c r="E226" s="294">
        <f t="shared" si="3"/>
        <v>0.99893323229341846</v>
      </c>
      <c r="F226" s="276"/>
    </row>
    <row r="227" spans="1:6" ht="31.2">
      <c r="A227" s="285" t="s">
        <v>186</v>
      </c>
      <c r="B227" s="283" t="s">
        <v>187</v>
      </c>
      <c r="C227" s="292">
        <v>50320.074059999999</v>
      </c>
      <c r="D227" s="292">
        <v>50266.394229999998</v>
      </c>
      <c r="E227" s="294">
        <f t="shared" si="3"/>
        <v>0.99893323229341846</v>
      </c>
      <c r="F227" s="276"/>
    </row>
    <row r="228" spans="1:6" ht="31.2">
      <c r="A228" s="285" t="s">
        <v>189</v>
      </c>
      <c r="B228" s="283" t="s">
        <v>1739</v>
      </c>
      <c r="C228" s="292">
        <v>41461.040919999999</v>
      </c>
      <c r="D228" s="292">
        <v>38439.946230000001</v>
      </c>
      <c r="E228" s="294">
        <f t="shared" si="3"/>
        <v>0.92713413308099846</v>
      </c>
      <c r="F228" s="276"/>
    </row>
    <row r="229" spans="1:6" ht="46.8">
      <c r="A229" s="285" t="s">
        <v>191</v>
      </c>
      <c r="B229" s="283" t="s">
        <v>1738</v>
      </c>
      <c r="C229" s="292">
        <v>37926.681920000003</v>
      </c>
      <c r="D229" s="292">
        <v>35539.405169999998</v>
      </c>
      <c r="E229" s="294">
        <f t="shared" si="3"/>
        <v>0.93705548101899439</v>
      </c>
      <c r="F229" s="276"/>
    </row>
    <row r="230" spans="1:6" ht="46.8">
      <c r="A230" s="285" t="s">
        <v>193</v>
      </c>
      <c r="B230" s="283" t="s">
        <v>195</v>
      </c>
      <c r="C230" s="292">
        <v>37926.681920000003</v>
      </c>
      <c r="D230" s="292">
        <v>35539.405169999998</v>
      </c>
      <c r="E230" s="294">
        <f t="shared" si="3"/>
        <v>0.93705548101899439</v>
      </c>
      <c r="F230" s="276"/>
    </row>
    <row r="231" spans="1:6" ht="78">
      <c r="A231" s="285" t="s">
        <v>203</v>
      </c>
      <c r="B231" s="283" t="s">
        <v>1737</v>
      </c>
      <c r="C231" s="292">
        <v>21.463000000000001</v>
      </c>
      <c r="D231" s="292">
        <v>4.4740000000000002</v>
      </c>
      <c r="E231" s="294">
        <f t="shared" si="3"/>
        <v>0.20845175418161488</v>
      </c>
      <c r="F231" s="276"/>
    </row>
    <row r="232" spans="1:6" ht="78">
      <c r="A232" s="285" t="s">
        <v>205</v>
      </c>
      <c r="B232" s="283" t="s">
        <v>206</v>
      </c>
      <c r="C232" s="292">
        <v>21.463000000000001</v>
      </c>
      <c r="D232" s="292">
        <v>4.4740000000000002</v>
      </c>
      <c r="E232" s="294">
        <f t="shared" si="3"/>
        <v>0.20845175418161488</v>
      </c>
      <c r="F232" s="276"/>
    </row>
    <row r="233" spans="1:6" ht="62.4">
      <c r="A233" s="285" t="s">
        <v>1429</v>
      </c>
      <c r="B233" s="283" t="s">
        <v>1736</v>
      </c>
      <c r="C233" s="292">
        <v>769.86400000000003</v>
      </c>
      <c r="D233" s="292">
        <v>153.03505999999999</v>
      </c>
      <c r="E233" s="294">
        <f t="shared" si="3"/>
        <v>0.19878194070641045</v>
      </c>
      <c r="F233" s="276"/>
    </row>
    <row r="234" spans="1:6" ht="62.4">
      <c r="A234" s="285" t="s">
        <v>1431</v>
      </c>
      <c r="B234" s="283" t="s">
        <v>1432</v>
      </c>
      <c r="C234" s="292">
        <v>769.86400000000003</v>
      </c>
      <c r="D234" s="292">
        <v>153.03505999999999</v>
      </c>
      <c r="E234" s="294">
        <f t="shared" si="3"/>
        <v>0.19878194070641045</v>
      </c>
      <c r="F234" s="276"/>
    </row>
    <row r="235" spans="1:6" ht="31.2">
      <c r="A235" s="285" t="s">
        <v>207</v>
      </c>
      <c r="B235" s="283" t="s">
        <v>1735</v>
      </c>
      <c r="C235" s="292">
        <v>2743.0320000000002</v>
      </c>
      <c r="D235" s="292">
        <v>2743.0320000000002</v>
      </c>
      <c r="E235" s="294">
        <f t="shared" si="3"/>
        <v>1</v>
      </c>
      <c r="F235" s="276"/>
    </row>
    <row r="236" spans="1:6" ht="46.8">
      <c r="A236" s="285" t="s">
        <v>209</v>
      </c>
      <c r="B236" s="283" t="s">
        <v>210</v>
      </c>
      <c r="C236" s="292">
        <v>2743.0320000000002</v>
      </c>
      <c r="D236" s="292">
        <v>2743.0320000000002</v>
      </c>
      <c r="E236" s="294">
        <f t="shared" si="3"/>
        <v>1</v>
      </c>
      <c r="F236" s="276"/>
    </row>
    <row r="237" spans="1:6" ht="15.6">
      <c r="A237" s="285" t="s">
        <v>391</v>
      </c>
      <c r="B237" s="283" t="s">
        <v>1734</v>
      </c>
      <c r="C237" s="292">
        <v>3167.741</v>
      </c>
      <c r="D237" s="292">
        <v>3292.7330000000002</v>
      </c>
      <c r="E237" s="294">
        <f t="shared" si="3"/>
        <v>1.0394577713266331</v>
      </c>
      <c r="F237" s="276"/>
    </row>
    <row r="238" spans="1:6" ht="46.8">
      <c r="A238" s="285" t="s">
        <v>1446</v>
      </c>
      <c r="B238" s="283" t="s">
        <v>1733</v>
      </c>
      <c r="C238" s="292" t="s">
        <v>26</v>
      </c>
      <c r="D238" s="292">
        <v>124.992</v>
      </c>
      <c r="E238" s="294"/>
      <c r="F238" s="276"/>
    </row>
    <row r="239" spans="1:6" ht="62.4">
      <c r="A239" s="285" t="s">
        <v>1448</v>
      </c>
      <c r="B239" s="283" t="s">
        <v>1449</v>
      </c>
      <c r="C239" s="292" t="s">
        <v>26</v>
      </c>
      <c r="D239" s="292">
        <v>124.992</v>
      </c>
      <c r="E239" s="294"/>
      <c r="F239" s="276"/>
    </row>
    <row r="240" spans="1:6" ht="31.2">
      <c r="A240" s="285" t="s">
        <v>1450</v>
      </c>
      <c r="B240" s="283" t="s">
        <v>1732</v>
      </c>
      <c r="C240" s="292">
        <v>3167.741</v>
      </c>
      <c r="D240" s="292">
        <v>3167.741</v>
      </c>
      <c r="E240" s="294">
        <f t="shared" si="3"/>
        <v>1</v>
      </c>
      <c r="F240" s="276"/>
    </row>
    <row r="241" spans="1:6" ht="46.8">
      <c r="A241" s="285" t="s">
        <v>1452</v>
      </c>
      <c r="B241" s="283" t="s">
        <v>1453</v>
      </c>
      <c r="C241" s="292">
        <v>3167.741</v>
      </c>
      <c r="D241" s="292">
        <v>3167.741</v>
      </c>
      <c r="E241" s="294">
        <f t="shared" si="3"/>
        <v>1</v>
      </c>
      <c r="F241" s="276"/>
    </row>
    <row r="242" spans="1:6" ht="62.4">
      <c r="A242" s="285" t="s">
        <v>211</v>
      </c>
      <c r="B242" s="283" t="s">
        <v>1731</v>
      </c>
      <c r="C242" s="292" t="s">
        <v>26</v>
      </c>
      <c r="D242" s="292">
        <v>-47.323030000000003</v>
      </c>
      <c r="E242" s="294"/>
      <c r="F242" s="276"/>
    </row>
    <row r="243" spans="1:6" ht="62.4">
      <c r="A243" s="285" t="s">
        <v>213</v>
      </c>
      <c r="B243" s="283" t="s">
        <v>1730</v>
      </c>
      <c r="C243" s="292" t="s">
        <v>26</v>
      </c>
      <c r="D243" s="292">
        <v>-47.323030000000003</v>
      </c>
      <c r="E243" s="294"/>
      <c r="F243" s="276"/>
    </row>
    <row r="244" spans="1:6" ht="62.4">
      <c r="A244" s="285" t="s">
        <v>215</v>
      </c>
      <c r="B244" s="283" t="s">
        <v>216</v>
      </c>
      <c r="C244" s="292" t="s">
        <v>26</v>
      </c>
      <c r="D244" s="292">
        <v>-47.323030000000003</v>
      </c>
      <c r="E244" s="294"/>
      <c r="F244" s="276"/>
    </row>
    <row r="245" spans="1:6" ht="15.6">
      <c r="A245" s="285" t="s">
        <v>14</v>
      </c>
      <c r="B245" s="283" t="s">
        <v>1729</v>
      </c>
      <c r="C245" s="292">
        <v>90.728189999999998</v>
      </c>
      <c r="D245" s="292">
        <v>90.728189999999998</v>
      </c>
      <c r="E245" s="294">
        <f t="shared" si="3"/>
        <v>1</v>
      </c>
      <c r="F245" s="276"/>
    </row>
    <row r="246" spans="1:6" ht="31.2">
      <c r="A246" s="285" t="s">
        <v>164</v>
      </c>
      <c r="B246" s="283" t="s">
        <v>1728</v>
      </c>
      <c r="C246" s="292">
        <v>90.728189999999998</v>
      </c>
      <c r="D246" s="292">
        <v>90.728189999999998</v>
      </c>
      <c r="E246" s="294">
        <f t="shared" si="3"/>
        <v>1</v>
      </c>
      <c r="F246" s="276"/>
    </row>
    <row r="247" spans="1:6" ht="140.4">
      <c r="A247" s="285" t="s">
        <v>1375</v>
      </c>
      <c r="B247" s="283" t="s">
        <v>1727</v>
      </c>
      <c r="C247" s="292">
        <v>90.728189999999998</v>
      </c>
      <c r="D247" s="292">
        <v>90.728189999999998</v>
      </c>
      <c r="E247" s="294">
        <f t="shared" si="3"/>
        <v>1</v>
      </c>
      <c r="F247" s="276"/>
    </row>
    <row r="248" spans="1:6" ht="109.2">
      <c r="A248" s="285" t="s">
        <v>1381</v>
      </c>
      <c r="B248" s="283" t="s">
        <v>1726</v>
      </c>
      <c r="C248" s="292">
        <v>90.728189999999998</v>
      </c>
      <c r="D248" s="292">
        <v>90.728189999999998</v>
      </c>
      <c r="E248" s="294">
        <f t="shared" si="3"/>
        <v>1</v>
      </c>
      <c r="F248" s="276"/>
    </row>
    <row r="249" spans="1:6" ht="93.6">
      <c r="A249" s="285" t="s">
        <v>1383</v>
      </c>
      <c r="B249" s="283" t="s">
        <v>1385</v>
      </c>
      <c r="C249" s="292">
        <v>90.728189999999998</v>
      </c>
      <c r="D249" s="292">
        <v>90.728189999999998</v>
      </c>
      <c r="E249" s="294">
        <f t="shared" si="3"/>
        <v>1</v>
      </c>
      <c r="F249" s="276"/>
    </row>
    <row r="250" spans="1:6" ht="15.6">
      <c r="A250" s="285" t="s">
        <v>172</v>
      </c>
      <c r="B250" s="283" t="s">
        <v>1725</v>
      </c>
      <c r="C250" s="292">
        <v>319247.19203999999</v>
      </c>
      <c r="D250" s="292">
        <v>316031.03337999998</v>
      </c>
      <c r="E250" s="294">
        <f t="shared" si="3"/>
        <v>0.98992580439173594</v>
      </c>
      <c r="F250" s="276"/>
    </row>
    <row r="251" spans="1:6" ht="46.8">
      <c r="A251" s="285" t="s">
        <v>174</v>
      </c>
      <c r="B251" s="283" t="s">
        <v>1724</v>
      </c>
      <c r="C251" s="292">
        <v>319247.19203999999</v>
      </c>
      <c r="D251" s="292">
        <v>316031.03337999998</v>
      </c>
      <c r="E251" s="294">
        <f t="shared" si="3"/>
        <v>0.98992580439173594</v>
      </c>
      <c r="F251" s="276"/>
    </row>
    <row r="252" spans="1:6" ht="46.8">
      <c r="A252" s="285" t="s">
        <v>182</v>
      </c>
      <c r="B252" s="283" t="s">
        <v>1723</v>
      </c>
      <c r="C252" s="292">
        <v>6929.3143799999998</v>
      </c>
      <c r="D252" s="292">
        <v>6929.3143799999998</v>
      </c>
      <c r="E252" s="294">
        <f t="shared" si="3"/>
        <v>1</v>
      </c>
      <c r="F252" s="276"/>
    </row>
    <row r="253" spans="1:6" ht="15.6">
      <c r="A253" s="285" t="s">
        <v>184</v>
      </c>
      <c r="B253" s="283" t="s">
        <v>1722</v>
      </c>
      <c r="C253" s="292">
        <v>6929.3143799999998</v>
      </c>
      <c r="D253" s="292">
        <v>6929.3143799999998</v>
      </c>
      <c r="E253" s="294">
        <f t="shared" si="3"/>
        <v>1</v>
      </c>
      <c r="F253" s="276"/>
    </row>
    <row r="254" spans="1:6" ht="31.2">
      <c r="A254" s="285" t="s">
        <v>186</v>
      </c>
      <c r="B254" s="283" t="s">
        <v>188</v>
      </c>
      <c r="C254" s="292">
        <v>6929.3143799999998</v>
      </c>
      <c r="D254" s="292">
        <v>6929.3143799999998</v>
      </c>
      <c r="E254" s="294">
        <f t="shared" si="3"/>
        <v>1</v>
      </c>
      <c r="F254" s="276"/>
    </row>
    <row r="255" spans="1:6" ht="31.2">
      <c r="A255" s="285" t="s">
        <v>189</v>
      </c>
      <c r="B255" s="283" t="s">
        <v>1721</v>
      </c>
      <c r="C255" s="292">
        <v>305912.03765999997</v>
      </c>
      <c r="D255" s="292">
        <v>302735.54465</v>
      </c>
      <c r="E255" s="294">
        <f t="shared" si="3"/>
        <v>0.98961631901020375</v>
      </c>
      <c r="F255" s="276"/>
    </row>
    <row r="256" spans="1:6" ht="46.8">
      <c r="A256" s="285" t="s">
        <v>191</v>
      </c>
      <c r="B256" s="283" t="s">
        <v>1720</v>
      </c>
      <c r="C256" s="292">
        <v>298765.73343000002</v>
      </c>
      <c r="D256" s="292">
        <v>295960.94760000001</v>
      </c>
      <c r="E256" s="294">
        <f t="shared" si="3"/>
        <v>0.99061208995489713</v>
      </c>
      <c r="F256" s="276"/>
    </row>
    <row r="257" spans="1:6" ht="46.8">
      <c r="A257" s="285" t="s">
        <v>193</v>
      </c>
      <c r="B257" s="283" t="s">
        <v>196</v>
      </c>
      <c r="C257" s="292">
        <v>298765.73343000002</v>
      </c>
      <c r="D257" s="292">
        <v>295960.94760000001</v>
      </c>
      <c r="E257" s="294">
        <f t="shared" si="3"/>
        <v>0.99061208995489713</v>
      </c>
      <c r="F257" s="276"/>
    </row>
    <row r="258" spans="1:6" ht="93.6">
      <c r="A258" s="285" t="s">
        <v>197</v>
      </c>
      <c r="B258" s="283" t="s">
        <v>1719</v>
      </c>
      <c r="C258" s="292">
        <v>1882.30423</v>
      </c>
      <c r="D258" s="292">
        <v>1869.88184</v>
      </c>
      <c r="E258" s="294">
        <f t="shared" si="3"/>
        <v>0.99340043453018223</v>
      </c>
      <c r="F258" s="276"/>
    </row>
    <row r="259" spans="1:6" ht="109.2">
      <c r="A259" s="285" t="s">
        <v>199</v>
      </c>
      <c r="B259" s="283" t="s">
        <v>200</v>
      </c>
      <c r="C259" s="292">
        <v>1882.30423</v>
      </c>
      <c r="D259" s="292">
        <v>1869.88184</v>
      </c>
      <c r="E259" s="294">
        <f t="shared" si="3"/>
        <v>0.99340043453018223</v>
      </c>
      <c r="F259" s="276"/>
    </row>
    <row r="260" spans="1:6" ht="78">
      <c r="A260" s="285" t="s">
        <v>1433</v>
      </c>
      <c r="B260" s="283" t="s">
        <v>1718</v>
      </c>
      <c r="C260" s="292">
        <v>5264</v>
      </c>
      <c r="D260" s="292">
        <v>4904.7152100000003</v>
      </c>
      <c r="E260" s="294">
        <f t="shared" si="3"/>
        <v>0.93174681041033436</v>
      </c>
      <c r="F260" s="276"/>
    </row>
    <row r="261" spans="1:6" ht="78">
      <c r="A261" s="285" t="s">
        <v>1435</v>
      </c>
      <c r="B261" s="283" t="s">
        <v>1436</v>
      </c>
      <c r="C261" s="292">
        <v>5264</v>
      </c>
      <c r="D261" s="292">
        <v>4904.7152100000003</v>
      </c>
      <c r="E261" s="294">
        <f t="shared" si="3"/>
        <v>0.93174681041033436</v>
      </c>
      <c r="F261" s="276"/>
    </row>
    <row r="262" spans="1:6" ht="15.6">
      <c r="A262" s="285" t="s">
        <v>391</v>
      </c>
      <c r="B262" s="283" t="s">
        <v>1717</v>
      </c>
      <c r="C262" s="292">
        <v>6405.84</v>
      </c>
      <c r="D262" s="292">
        <v>6366.1743500000002</v>
      </c>
      <c r="E262" s="294">
        <f t="shared" si="3"/>
        <v>0.99380789248560686</v>
      </c>
      <c r="F262" s="276"/>
    </row>
    <row r="263" spans="1:6" ht="78">
      <c r="A263" s="285" t="s">
        <v>1442</v>
      </c>
      <c r="B263" s="283" t="s">
        <v>1716</v>
      </c>
      <c r="C263" s="292">
        <v>6405.84</v>
      </c>
      <c r="D263" s="292">
        <v>6366.1743500000002</v>
      </c>
      <c r="E263" s="294">
        <f t="shared" si="3"/>
        <v>0.99380789248560686</v>
      </c>
      <c r="F263" s="276"/>
    </row>
    <row r="264" spans="1:6" ht="93.6">
      <c r="A264" s="285" t="s">
        <v>1444</v>
      </c>
      <c r="B264" s="283" t="s">
        <v>1445</v>
      </c>
      <c r="C264" s="292">
        <v>6405.84</v>
      </c>
      <c r="D264" s="292">
        <v>6366.1743500000002</v>
      </c>
      <c r="E264" s="294">
        <f t="shared" si="3"/>
        <v>0.99380789248560686</v>
      </c>
      <c r="F264" s="276"/>
    </row>
    <row r="265" spans="1:6" ht="15" customHeight="1">
      <c r="A265" s="198"/>
      <c r="B265" s="198"/>
      <c r="C265" s="198"/>
      <c r="D265" s="198"/>
      <c r="E265" s="198"/>
      <c r="F265" s="198"/>
    </row>
    <row r="566" spans="4:4">
      <c r="D566" s="270">
        <v>191110031</v>
      </c>
    </row>
  </sheetData>
  <mergeCells count="9">
    <mergeCell ref="D2:E2"/>
    <mergeCell ref="D4:E4"/>
    <mergeCell ref="E9:E11"/>
    <mergeCell ref="A5:D5"/>
    <mergeCell ref="A6:D6"/>
    <mergeCell ref="A9:A11"/>
    <mergeCell ref="B9:B11"/>
    <mergeCell ref="C9:C11"/>
    <mergeCell ref="D9:D11"/>
  </mergeCells>
  <pageMargins left="0.39374999999999999" right="0.39374999999999999" top="0.39374999999999999" bottom="0.39374999999999999" header="0.51180550000000002" footer="0.51180550000000002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8"/>
  <sheetViews>
    <sheetView view="pageBreakPreview" zoomScale="60" zoomScaleNormal="100" workbookViewId="0">
      <selection activeCell="G4" sqref="G4:H4"/>
    </sheetView>
  </sheetViews>
  <sheetFormatPr defaultRowHeight="18" outlineLevelRow="7"/>
  <cols>
    <col min="1" max="1" width="83.5546875" style="76" customWidth="1"/>
    <col min="2" max="2" width="6.6640625" style="77" customWidth="1"/>
    <col min="3" max="3" width="7.88671875" style="77" customWidth="1"/>
    <col min="4" max="4" width="18.6640625" style="77" customWidth="1"/>
    <col min="5" max="5" width="9.6640625" style="77" customWidth="1"/>
    <col min="6" max="6" width="18.44140625" style="78" customWidth="1"/>
    <col min="7" max="7" width="17.109375" style="79" customWidth="1"/>
    <col min="8" max="8" width="14.6640625" style="79" customWidth="1"/>
    <col min="9" max="10" width="9.109375" style="79"/>
    <col min="11" max="11" width="12.44140625" style="79" bestFit="1" customWidth="1"/>
    <col min="12" max="12" width="16" style="79" customWidth="1"/>
    <col min="13" max="243" width="9.109375" style="79"/>
    <col min="244" max="244" width="75.88671875" style="79" customWidth="1"/>
    <col min="245" max="246" width="7.6640625" style="79" customWidth="1"/>
    <col min="247" max="247" width="9.6640625" style="79" customWidth="1"/>
    <col min="248" max="248" width="7.6640625" style="79" customWidth="1"/>
    <col min="249" max="252" width="0" style="79" hidden="1" customWidth="1"/>
    <col min="253" max="253" width="14.33203125" style="79" customWidth="1"/>
    <col min="254" max="259" width="0" style="79" hidden="1" customWidth="1"/>
    <col min="260" max="260" width="10.109375" style="79" bestFit="1" customWidth="1"/>
    <col min="261" max="499" width="9.109375" style="79"/>
    <col min="500" max="500" width="75.88671875" style="79" customWidth="1"/>
    <col min="501" max="502" width="7.6640625" style="79" customWidth="1"/>
    <col min="503" max="503" width="9.6640625" style="79" customWidth="1"/>
    <col min="504" max="504" width="7.6640625" style="79" customWidth="1"/>
    <col min="505" max="508" width="0" style="79" hidden="1" customWidth="1"/>
    <col min="509" max="509" width="14.33203125" style="79" customWidth="1"/>
    <col min="510" max="515" width="0" style="79" hidden="1" customWidth="1"/>
    <col min="516" max="516" width="10.109375" style="79" bestFit="1" customWidth="1"/>
    <col min="517" max="755" width="9.109375" style="79"/>
    <col min="756" max="756" width="75.88671875" style="79" customWidth="1"/>
    <col min="757" max="758" width="7.6640625" style="79" customWidth="1"/>
    <col min="759" max="759" width="9.6640625" style="79" customWidth="1"/>
    <col min="760" max="760" width="7.6640625" style="79" customWidth="1"/>
    <col min="761" max="764" width="0" style="79" hidden="1" customWidth="1"/>
    <col min="765" max="765" width="14.33203125" style="79" customWidth="1"/>
    <col min="766" max="771" width="0" style="79" hidden="1" customWidth="1"/>
    <col min="772" max="772" width="10.109375" style="79" bestFit="1" customWidth="1"/>
    <col min="773" max="1011" width="9.109375" style="79"/>
    <col min="1012" max="1012" width="75.88671875" style="79" customWidth="1"/>
    <col min="1013" max="1014" width="7.6640625" style="79" customWidth="1"/>
    <col min="1015" max="1015" width="9.6640625" style="79" customWidth="1"/>
    <col min="1016" max="1016" width="7.6640625" style="79" customWidth="1"/>
    <col min="1017" max="1020" width="0" style="79" hidden="1" customWidth="1"/>
    <col min="1021" max="1021" width="14.33203125" style="79" customWidth="1"/>
    <col min="1022" max="1027" width="0" style="79" hidden="1" customWidth="1"/>
    <col min="1028" max="1028" width="10.109375" style="79" bestFit="1" customWidth="1"/>
    <col min="1029" max="1267" width="9.109375" style="79"/>
    <col min="1268" max="1268" width="75.88671875" style="79" customWidth="1"/>
    <col min="1269" max="1270" width="7.6640625" style="79" customWidth="1"/>
    <col min="1271" max="1271" width="9.6640625" style="79" customWidth="1"/>
    <col min="1272" max="1272" width="7.6640625" style="79" customWidth="1"/>
    <col min="1273" max="1276" width="0" style="79" hidden="1" customWidth="1"/>
    <col min="1277" max="1277" width="14.33203125" style="79" customWidth="1"/>
    <col min="1278" max="1283" width="0" style="79" hidden="1" customWidth="1"/>
    <col min="1284" max="1284" width="10.109375" style="79" bestFit="1" customWidth="1"/>
    <col min="1285" max="1523" width="9.109375" style="79"/>
    <col min="1524" max="1524" width="75.88671875" style="79" customWidth="1"/>
    <col min="1525" max="1526" width="7.6640625" style="79" customWidth="1"/>
    <col min="1527" max="1527" width="9.6640625" style="79" customWidth="1"/>
    <col min="1528" max="1528" width="7.6640625" style="79" customWidth="1"/>
    <col min="1529" max="1532" width="0" style="79" hidden="1" customWidth="1"/>
    <col min="1533" max="1533" width="14.33203125" style="79" customWidth="1"/>
    <col min="1534" max="1539" width="0" style="79" hidden="1" customWidth="1"/>
    <col min="1540" max="1540" width="10.109375" style="79" bestFit="1" customWidth="1"/>
    <col min="1541" max="1779" width="9.109375" style="79"/>
    <col min="1780" max="1780" width="75.88671875" style="79" customWidth="1"/>
    <col min="1781" max="1782" width="7.6640625" style="79" customWidth="1"/>
    <col min="1783" max="1783" width="9.6640625" style="79" customWidth="1"/>
    <col min="1784" max="1784" width="7.6640625" style="79" customWidth="1"/>
    <col min="1785" max="1788" width="0" style="79" hidden="1" customWidth="1"/>
    <col min="1789" max="1789" width="14.33203125" style="79" customWidth="1"/>
    <col min="1790" max="1795" width="0" style="79" hidden="1" customWidth="1"/>
    <col min="1796" max="1796" width="10.109375" style="79" bestFit="1" customWidth="1"/>
    <col min="1797" max="2035" width="9.109375" style="79"/>
    <col min="2036" max="2036" width="75.88671875" style="79" customWidth="1"/>
    <col min="2037" max="2038" width="7.6640625" style="79" customWidth="1"/>
    <col min="2039" max="2039" width="9.6640625" style="79" customWidth="1"/>
    <col min="2040" max="2040" width="7.6640625" style="79" customWidth="1"/>
    <col min="2041" max="2044" width="0" style="79" hidden="1" customWidth="1"/>
    <col min="2045" max="2045" width="14.33203125" style="79" customWidth="1"/>
    <col min="2046" max="2051" width="0" style="79" hidden="1" customWidth="1"/>
    <col min="2052" max="2052" width="10.109375" style="79" bestFit="1" customWidth="1"/>
    <col min="2053" max="2291" width="9.109375" style="79"/>
    <col min="2292" max="2292" width="75.88671875" style="79" customWidth="1"/>
    <col min="2293" max="2294" width="7.6640625" style="79" customWidth="1"/>
    <col min="2295" max="2295" width="9.6640625" style="79" customWidth="1"/>
    <col min="2296" max="2296" width="7.6640625" style="79" customWidth="1"/>
    <col min="2297" max="2300" width="0" style="79" hidden="1" customWidth="1"/>
    <col min="2301" max="2301" width="14.33203125" style="79" customWidth="1"/>
    <col min="2302" max="2307" width="0" style="79" hidden="1" customWidth="1"/>
    <col min="2308" max="2308" width="10.109375" style="79" bestFit="1" customWidth="1"/>
    <col min="2309" max="2547" width="9.109375" style="79"/>
    <col min="2548" max="2548" width="75.88671875" style="79" customWidth="1"/>
    <col min="2549" max="2550" width="7.6640625" style="79" customWidth="1"/>
    <col min="2551" max="2551" width="9.6640625" style="79" customWidth="1"/>
    <col min="2552" max="2552" width="7.6640625" style="79" customWidth="1"/>
    <col min="2553" max="2556" width="0" style="79" hidden="1" customWidth="1"/>
    <col min="2557" max="2557" width="14.33203125" style="79" customWidth="1"/>
    <col min="2558" max="2563" width="0" style="79" hidden="1" customWidth="1"/>
    <col min="2564" max="2564" width="10.109375" style="79" bestFit="1" customWidth="1"/>
    <col min="2565" max="2803" width="9.109375" style="79"/>
    <col min="2804" max="2804" width="75.88671875" style="79" customWidth="1"/>
    <col min="2805" max="2806" width="7.6640625" style="79" customWidth="1"/>
    <col min="2807" max="2807" width="9.6640625" style="79" customWidth="1"/>
    <col min="2808" max="2808" width="7.6640625" style="79" customWidth="1"/>
    <col min="2809" max="2812" width="0" style="79" hidden="1" customWidth="1"/>
    <col min="2813" max="2813" width="14.33203125" style="79" customWidth="1"/>
    <col min="2814" max="2819" width="0" style="79" hidden="1" customWidth="1"/>
    <col min="2820" max="2820" width="10.109375" style="79" bestFit="1" customWidth="1"/>
    <col min="2821" max="3059" width="9.109375" style="79"/>
    <col min="3060" max="3060" width="75.88671875" style="79" customWidth="1"/>
    <col min="3061" max="3062" width="7.6640625" style="79" customWidth="1"/>
    <col min="3063" max="3063" width="9.6640625" style="79" customWidth="1"/>
    <col min="3064" max="3064" width="7.6640625" style="79" customWidth="1"/>
    <col min="3065" max="3068" width="0" style="79" hidden="1" customWidth="1"/>
    <col min="3069" max="3069" width="14.33203125" style="79" customWidth="1"/>
    <col min="3070" max="3075" width="0" style="79" hidden="1" customWidth="1"/>
    <col min="3076" max="3076" width="10.109375" style="79" bestFit="1" customWidth="1"/>
    <col min="3077" max="3315" width="9.109375" style="79"/>
    <col min="3316" max="3316" width="75.88671875" style="79" customWidth="1"/>
    <col min="3317" max="3318" width="7.6640625" style="79" customWidth="1"/>
    <col min="3319" max="3319" width="9.6640625" style="79" customWidth="1"/>
    <col min="3320" max="3320" width="7.6640625" style="79" customWidth="1"/>
    <col min="3321" max="3324" width="0" style="79" hidden="1" customWidth="1"/>
    <col min="3325" max="3325" width="14.33203125" style="79" customWidth="1"/>
    <col min="3326" max="3331" width="0" style="79" hidden="1" customWidth="1"/>
    <col min="3332" max="3332" width="10.109375" style="79" bestFit="1" customWidth="1"/>
    <col min="3333" max="3571" width="9.109375" style="79"/>
    <col min="3572" max="3572" width="75.88671875" style="79" customWidth="1"/>
    <col min="3573" max="3574" width="7.6640625" style="79" customWidth="1"/>
    <col min="3575" max="3575" width="9.6640625" style="79" customWidth="1"/>
    <col min="3576" max="3576" width="7.6640625" style="79" customWidth="1"/>
    <col min="3577" max="3580" width="0" style="79" hidden="1" customWidth="1"/>
    <col min="3581" max="3581" width="14.33203125" style="79" customWidth="1"/>
    <col min="3582" max="3587" width="0" style="79" hidden="1" customWidth="1"/>
    <col min="3588" max="3588" width="10.109375" style="79" bestFit="1" customWidth="1"/>
    <col min="3589" max="3827" width="9.109375" style="79"/>
    <col min="3828" max="3828" width="75.88671875" style="79" customWidth="1"/>
    <col min="3829" max="3830" width="7.6640625" style="79" customWidth="1"/>
    <col min="3831" max="3831" width="9.6640625" style="79" customWidth="1"/>
    <col min="3832" max="3832" width="7.6640625" style="79" customWidth="1"/>
    <col min="3833" max="3836" width="0" style="79" hidden="1" customWidth="1"/>
    <col min="3837" max="3837" width="14.33203125" style="79" customWidth="1"/>
    <col min="3838" max="3843" width="0" style="79" hidden="1" customWidth="1"/>
    <col min="3844" max="3844" width="10.109375" style="79" bestFit="1" customWidth="1"/>
    <col min="3845" max="4083" width="9.109375" style="79"/>
    <col min="4084" max="4084" width="75.88671875" style="79" customWidth="1"/>
    <col min="4085" max="4086" width="7.6640625" style="79" customWidth="1"/>
    <col min="4087" max="4087" width="9.6640625" style="79" customWidth="1"/>
    <col min="4088" max="4088" width="7.6640625" style="79" customWidth="1"/>
    <col min="4089" max="4092" width="0" style="79" hidden="1" customWidth="1"/>
    <col min="4093" max="4093" width="14.33203125" style="79" customWidth="1"/>
    <col min="4094" max="4099" width="0" style="79" hidden="1" customWidth="1"/>
    <col min="4100" max="4100" width="10.109375" style="79" bestFit="1" customWidth="1"/>
    <col min="4101" max="4339" width="9.109375" style="79"/>
    <col min="4340" max="4340" width="75.88671875" style="79" customWidth="1"/>
    <col min="4341" max="4342" width="7.6640625" style="79" customWidth="1"/>
    <col min="4343" max="4343" width="9.6640625" style="79" customWidth="1"/>
    <col min="4344" max="4344" width="7.6640625" style="79" customWidth="1"/>
    <col min="4345" max="4348" width="0" style="79" hidden="1" customWidth="1"/>
    <col min="4349" max="4349" width="14.33203125" style="79" customWidth="1"/>
    <col min="4350" max="4355" width="0" style="79" hidden="1" customWidth="1"/>
    <col min="4356" max="4356" width="10.109375" style="79" bestFit="1" customWidth="1"/>
    <col min="4357" max="4595" width="9.109375" style="79"/>
    <col min="4596" max="4596" width="75.88671875" style="79" customWidth="1"/>
    <col min="4597" max="4598" width="7.6640625" style="79" customWidth="1"/>
    <col min="4599" max="4599" width="9.6640625" style="79" customWidth="1"/>
    <col min="4600" max="4600" width="7.6640625" style="79" customWidth="1"/>
    <col min="4601" max="4604" width="0" style="79" hidden="1" customWidth="1"/>
    <col min="4605" max="4605" width="14.33203125" style="79" customWidth="1"/>
    <col min="4606" max="4611" width="0" style="79" hidden="1" customWidth="1"/>
    <col min="4612" max="4612" width="10.109375" style="79" bestFit="1" customWidth="1"/>
    <col min="4613" max="4851" width="9.109375" style="79"/>
    <col min="4852" max="4852" width="75.88671875" style="79" customWidth="1"/>
    <col min="4853" max="4854" width="7.6640625" style="79" customWidth="1"/>
    <col min="4855" max="4855" width="9.6640625" style="79" customWidth="1"/>
    <col min="4856" max="4856" width="7.6640625" style="79" customWidth="1"/>
    <col min="4857" max="4860" width="0" style="79" hidden="1" customWidth="1"/>
    <col min="4861" max="4861" width="14.33203125" style="79" customWidth="1"/>
    <col min="4862" max="4867" width="0" style="79" hidden="1" customWidth="1"/>
    <col min="4868" max="4868" width="10.109375" style="79" bestFit="1" customWidth="1"/>
    <col min="4869" max="5107" width="9.109375" style="79"/>
    <col min="5108" max="5108" width="75.88671875" style="79" customWidth="1"/>
    <col min="5109" max="5110" width="7.6640625" style="79" customWidth="1"/>
    <col min="5111" max="5111" width="9.6640625" style="79" customWidth="1"/>
    <col min="5112" max="5112" width="7.6640625" style="79" customWidth="1"/>
    <col min="5113" max="5116" width="0" style="79" hidden="1" customWidth="1"/>
    <col min="5117" max="5117" width="14.33203125" style="79" customWidth="1"/>
    <col min="5118" max="5123" width="0" style="79" hidden="1" customWidth="1"/>
    <col min="5124" max="5124" width="10.109375" style="79" bestFit="1" customWidth="1"/>
    <col min="5125" max="5363" width="9.109375" style="79"/>
    <col min="5364" max="5364" width="75.88671875" style="79" customWidth="1"/>
    <col min="5365" max="5366" width="7.6640625" style="79" customWidth="1"/>
    <col min="5367" max="5367" width="9.6640625" style="79" customWidth="1"/>
    <col min="5368" max="5368" width="7.6640625" style="79" customWidth="1"/>
    <col min="5369" max="5372" width="0" style="79" hidden="1" customWidth="1"/>
    <col min="5373" max="5373" width="14.33203125" style="79" customWidth="1"/>
    <col min="5374" max="5379" width="0" style="79" hidden="1" customWidth="1"/>
    <col min="5380" max="5380" width="10.109375" style="79" bestFit="1" customWidth="1"/>
    <col min="5381" max="5619" width="9.109375" style="79"/>
    <col min="5620" max="5620" width="75.88671875" style="79" customWidth="1"/>
    <col min="5621" max="5622" width="7.6640625" style="79" customWidth="1"/>
    <col min="5623" max="5623" width="9.6640625" style="79" customWidth="1"/>
    <col min="5624" max="5624" width="7.6640625" style="79" customWidth="1"/>
    <col min="5625" max="5628" width="0" style="79" hidden="1" customWidth="1"/>
    <col min="5629" max="5629" width="14.33203125" style="79" customWidth="1"/>
    <col min="5630" max="5635" width="0" style="79" hidden="1" customWidth="1"/>
    <col min="5636" max="5636" width="10.109375" style="79" bestFit="1" customWidth="1"/>
    <col min="5637" max="5875" width="9.109375" style="79"/>
    <col min="5876" max="5876" width="75.88671875" style="79" customWidth="1"/>
    <col min="5877" max="5878" width="7.6640625" style="79" customWidth="1"/>
    <col min="5879" max="5879" width="9.6640625" style="79" customWidth="1"/>
    <col min="5880" max="5880" width="7.6640625" style="79" customWidth="1"/>
    <col min="5881" max="5884" width="0" style="79" hidden="1" customWidth="1"/>
    <col min="5885" max="5885" width="14.33203125" style="79" customWidth="1"/>
    <col min="5886" max="5891" width="0" style="79" hidden="1" customWidth="1"/>
    <col min="5892" max="5892" width="10.109375" style="79" bestFit="1" customWidth="1"/>
    <col min="5893" max="6131" width="9.109375" style="79"/>
    <col min="6132" max="6132" width="75.88671875" style="79" customWidth="1"/>
    <col min="6133" max="6134" width="7.6640625" style="79" customWidth="1"/>
    <col min="6135" max="6135" width="9.6640625" style="79" customWidth="1"/>
    <col min="6136" max="6136" width="7.6640625" style="79" customWidth="1"/>
    <col min="6137" max="6140" width="0" style="79" hidden="1" customWidth="1"/>
    <col min="6141" max="6141" width="14.33203125" style="79" customWidth="1"/>
    <col min="6142" max="6147" width="0" style="79" hidden="1" customWidth="1"/>
    <col min="6148" max="6148" width="10.109375" style="79" bestFit="1" customWidth="1"/>
    <col min="6149" max="6387" width="9.109375" style="79"/>
    <col min="6388" max="6388" width="75.88671875" style="79" customWidth="1"/>
    <col min="6389" max="6390" width="7.6640625" style="79" customWidth="1"/>
    <col min="6391" max="6391" width="9.6640625" style="79" customWidth="1"/>
    <col min="6392" max="6392" width="7.6640625" style="79" customWidth="1"/>
    <col min="6393" max="6396" width="0" style="79" hidden="1" customWidth="1"/>
    <col min="6397" max="6397" width="14.33203125" style="79" customWidth="1"/>
    <col min="6398" max="6403" width="0" style="79" hidden="1" customWidth="1"/>
    <col min="6404" max="6404" width="10.109375" style="79" bestFit="1" customWidth="1"/>
    <col min="6405" max="6643" width="9.109375" style="79"/>
    <col min="6644" max="6644" width="75.88671875" style="79" customWidth="1"/>
    <col min="6645" max="6646" width="7.6640625" style="79" customWidth="1"/>
    <col min="6647" max="6647" width="9.6640625" style="79" customWidth="1"/>
    <col min="6648" max="6648" width="7.6640625" style="79" customWidth="1"/>
    <col min="6649" max="6652" width="0" style="79" hidden="1" customWidth="1"/>
    <col min="6653" max="6653" width="14.33203125" style="79" customWidth="1"/>
    <col min="6654" max="6659" width="0" style="79" hidden="1" customWidth="1"/>
    <col min="6660" max="6660" width="10.109375" style="79" bestFit="1" customWidth="1"/>
    <col min="6661" max="6899" width="9.109375" style="79"/>
    <col min="6900" max="6900" width="75.88671875" style="79" customWidth="1"/>
    <col min="6901" max="6902" width="7.6640625" style="79" customWidth="1"/>
    <col min="6903" max="6903" width="9.6640625" style="79" customWidth="1"/>
    <col min="6904" max="6904" width="7.6640625" style="79" customWidth="1"/>
    <col min="6905" max="6908" width="0" style="79" hidden="1" customWidth="1"/>
    <col min="6909" max="6909" width="14.33203125" style="79" customWidth="1"/>
    <col min="6910" max="6915" width="0" style="79" hidden="1" customWidth="1"/>
    <col min="6916" max="6916" width="10.109375" style="79" bestFit="1" customWidth="1"/>
    <col min="6917" max="7155" width="9.109375" style="79"/>
    <col min="7156" max="7156" width="75.88671875" style="79" customWidth="1"/>
    <col min="7157" max="7158" width="7.6640625" style="79" customWidth="1"/>
    <col min="7159" max="7159" width="9.6640625" style="79" customWidth="1"/>
    <col min="7160" max="7160" width="7.6640625" style="79" customWidth="1"/>
    <col min="7161" max="7164" width="0" style="79" hidden="1" customWidth="1"/>
    <col min="7165" max="7165" width="14.33203125" style="79" customWidth="1"/>
    <col min="7166" max="7171" width="0" style="79" hidden="1" customWidth="1"/>
    <col min="7172" max="7172" width="10.109375" style="79" bestFit="1" customWidth="1"/>
    <col min="7173" max="7411" width="9.109375" style="79"/>
    <col min="7412" max="7412" width="75.88671875" style="79" customWidth="1"/>
    <col min="7413" max="7414" width="7.6640625" style="79" customWidth="1"/>
    <col min="7415" max="7415" width="9.6640625" style="79" customWidth="1"/>
    <col min="7416" max="7416" width="7.6640625" style="79" customWidth="1"/>
    <col min="7417" max="7420" width="0" style="79" hidden="1" customWidth="1"/>
    <col min="7421" max="7421" width="14.33203125" style="79" customWidth="1"/>
    <col min="7422" max="7427" width="0" style="79" hidden="1" customWidth="1"/>
    <col min="7428" max="7428" width="10.109375" style="79" bestFit="1" customWidth="1"/>
    <col min="7429" max="7667" width="9.109375" style="79"/>
    <col min="7668" max="7668" width="75.88671875" style="79" customWidth="1"/>
    <col min="7669" max="7670" width="7.6640625" style="79" customWidth="1"/>
    <col min="7671" max="7671" width="9.6640625" style="79" customWidth="1"/>
    <col min="7672" max="7672" width="7.6640625" style="79" customWidth="1"/>
    <col min="7673" max="7676" width="0" style="79" hidden="1" customWidth="1"/>
    <col min="7677" max="7677" width="14.33203125" style="79" customWidth="1"/>
    <col min="7678" max="7683" width="0" style="79" hidden="1" customWidth="1"/>
    <col min="7684" max="7684" width="10.109375" style="79" bestFit="1" customWidth="1"/>
    <col min="7685" max="7923" width="9.109375" style="79"/>
    <col min="7924" max="7924" width="75.88671875" style="79" customWidth="1"/>
    <col min="7925" max="7926" width="7.6640625" style="79" customWidth="1"/>
    <col min="7927" max="7927" width="9.6640625" style="79" customWidth="1"/>
    <col min="7928" max="7928" width="7.6640625" style="79" customWidth="1"/>
    <col min="7929" max="7932" width="0" style="79" hidden="1" customWidth="1"/>
    <col min="7933" max="7933" width="14.33203125" style="79" customWidth="1"/>
    <col min="7934" max="7939" width="0" style="79" hidden="1" customWidth="1"/>
    <col min="7940" max="7940" width="10.109375" style="79" bestFit="1" customWidth="1"/>
    <col min="7941" max="8179" width="9.109375" style="79"/>
    <col min="8180" max="8180" width="75.88671875" style="79" customWidth="1"/>
    <col min="8181" max="8182" width="7.6640625" style="79" customWidth="1"/>
    <col min="8183" max="8183" width="9.6640625" style="79" customWidth="1"/>
    <col min="8184" max="8184" width="7.6640625" style="79" customWidth="1"/>
    <col min="8185" max="8188" width="0" style="79" hidden="1" customWidth="1"/>
    <col min="8189" max="8189" width="14.33203125" style="79" customWidth="1"/>
    <col min="8190" max="8195" width="0" style="79" hidden="1" customWidth="1"/>
    <col min="8196" max="8196" width="10.109375" style="79" bestFit="1" customWidth="1"/>
    <col min="8197" max="8435" width="9.109375" style="79"/>
    <col min="8436" max="8436" width="75.88671875" style="79" customWidth="1"/>
    <col min="8437" max="8438" width="7.6640625" style="79" customWidth="1"/>
    <col min="8439" max="8439" width="9.6640625" style="79" customWidth="1"/>
    <col min="8440" max="8440" width="7.6640625" style="79" customWidth="1"/>
    <col min="8441" max="8444" width="0" style="79" hidden="1" customWidth="1"/>
    <col min="8445" max="8445" width="14.33203125" style="79" customWidth="1"/>
    <col min="8446" max="8451" width="0" style="79" hidden="1" customWidth="1"/>
    <col min="8452" max="8452" width="10.109375" style="79" bestFit="1" customWidth="1"/>
    <col min="8453" max="8691" width="9.109375" style="79"/>
    <col min="8692" max="8692" width="75.88671875" style="79" customWidth="1"/>
    <col min="8693" max="8694" width="7.6640625" style="79" customWidth="1"/>
    <col min="8695" max="8695" width="9.6640625" style="79" customWidth="1"/>
    <col min="8696" max="8696" width="7.6640625" style="79" customWidth="1"/>
    <col min="8697" max="8700" width="0" style="79" hidden="1" customWidth="1"/>
    <col min="8701" max="8701" width="14.33203125" style="79" customWidth="1"/>
    <col min="8702" max="8707" width="0" style="79" hidden="1" customWidth="1"/>
    <col min="8708" max="8708" width="10.109375" style="79" bestFit="1" customWidth="1"/>
    <col min="8709" max="8947" width="9.109375" style="79"/>
    <col min="8948" max="8948" width="75.88671875" style="79" customWidth="1"/>
    <col min="8949" max="8950" width="7.6640625" style="79" customWidth="1"/>
    <col min="8951" max="8951" width="9.6640625" style="79" customWidth="1"/>
    <col min="8952" max="8952" width="7.6640625" style="79" customWidth="1"/>
    <col min="8953" max="8956" width="0" style="79" hidden="1" customWidth="1"/>
    <col min="8957" max="8957" width="14.33203125" style="79" customWidth="1"/>
    <col min="8958" max="8963" width="0" style="79" hidden="1" customWidth="1"/>
    <col min="8964" max="8964" width="10.109375" style="79" bestFit="1" customWidth="1"/>
    <col min="8965" max="9203" width="9.109375" style="79"/>
    <col min="9204" max="9204" width="75.88671875" style="79" customWidth="1"/>
    <col min="9205" max="9206" width="7.6640625" style="79" customWidth="1"/>
    <col min="9207" max="9207" width="9.6640625" style="79" customWidth="1"/>
    <col min="9208" max="9208" width="7.6640625" style="79" customWidth="1"/>
    <col min="9209" max="9212" width="0" style="79" hidden="1" customWidth="1"/>
    <col min="9213" max="9213" width="14.33203125" style="79" customWidth="1"/>
    <col min="9214" max="9219" width="0" style="79" hidden="1" customWidth="1"/>
    <col min="9220" max="9220" width="10.109375" style="79" bestFit="1" customWidth="1"/>
    <col min="9221" max="9459" width="9.109375" style="79"/>
    <col min="9460" max="9460" width="75.88671875" style="79" customWidth="1"/>
    <col min="9461" max="9462" width="7.6640625" style="79" customWidth="1"/>
    <col min="9463" max="9463" width="9.6640625" style="79" customWidth="1"/>
    <col min="9464" max="9464" width="7.6640625" style="79" customWidth="1"/>
    <col min="9465" max="9468" width="0" style="79" hidden="1" customWidth="1"/>
    <col min="9469" max="9469" width="14.33203125" style="79" customWidth="1"/>
    <col min="9470" max="9475" width="0" style="79" hidden="1" customWidth="1"/>
    <col min="9476" max="9476" width="10.109375" style="79" bestFit="1" customWidth="1"/>
    <col min="9477" max="9715" width="9.109375" style="79"/>
    <col min="9716" max="9716" width="75.88671875" style="79" customWidth="1"/>
    <col min="9717" max="9718" width="7.6640625" style="79" customWidth="1"/>
    <col min="9719" max="9719" width="9.6640625" style="79" customWidth="1"/>
    <col min="9720" max="9720" width="7.6640625" style="79" customWidth="1"/>
    <col min="9721" max="9724" width="0" style="79" hidden="1" customWidth="1"/>
    <col min="9725" max="9725" width="14.33203125" style="79" customWidth="1"/>
    <col min="9726" max="9731" width="0" style="79" hidden="1" customWidth="1"/>
    <col min="9732" max="9732" width="10.109375" style="79" bestFit="1" customWidth="1"/>
    <col min="9733" max="9971" width="9.109375" style="79"/>
    <col min="9972" max="9972" width="75.88671875" style="79" customWidth="1"/>
    <col min="9973" max="9974" width="7.6640625" style="79" customWidth="1"/>
    <col min="9975" max="9975" width="9.6640625" style="79" customWidth="1"/>
    <col min="9976" max="9976" width="7.6640625" style="79" customWidth="1"/>
    <col min="9977" max="9980" width="0" style="79" hidden="1" customWidth="1"/>
    <col min="9981" max="9981" width="14.33203125" style="79" customWidth="1"/>
    <col min="9982" max="9987" width="0" style="79" hidden="1" customWidth="1"/>
    <col min="9988" max="9988" width="10.109375" style="79" bestFit="1" customWidth="1"/>
    <col min="9989" max="10227" width="9.109375" style="79"/>
    <col min="10228" max="10228" width="75.88671875" style="79" customWidth="1"/>
    <col min="10229" max="10230" width="7.6640625" style="79" customWidth="1"/>
    <col min="10231" max="10231" width="9.6640625" style="79" customWidth="1"/>
    <col min="10232" max="10232" width="7.6640625" style="79" customWidth="1"/>
    <col min="10233" max="10236" width="0" style="79" hidden="1" customWidth="1"/>
    <col min="10237" max="10237" width="14.33203125" style="79" customWidth="1"/>
    <col min="10238" max="10243" width="0" style="79" hidden="1" customWidth="1"/>
    <col min="10244" max="10244" width="10.109375" style="79" bestFit="1" customWidth="1"/>
    <col min="10245" max="10483" width="9.109375" style="79"/>
    <col min="10484" max="10484" width="75.88671875" style="79" customWidth="1"/>
    <col min="10485" max="10486" width="7.6640625" style="79" customWidth="1"/>
    <col min="10487" max="10487" width="9.6640625" style="79" customWidth="1"/>
    <col min="10488" max="10488" width="7.6640625" style="79" customWidth="1"/>
    <col min="10489" max="10492" width="0" style="79" hidden="1" customWidth="1"/>
    <col min="10493" max="10493" width="14.33203125" style="79" customWidth="1"/>
    <col min="10494" max="10499" width="0" style="79" hidden="1" customWidth="1"/>
    <col min="10500" max="10500" width="10.109375" style="79" bestFit="1" customWidth="1"/>
    <col min="10501" max="10739" width="9.109375" style="79"/>
    <col min="10740" max="10740" width="75.88671875" style="79" customWidth="1"/>
    <col min="10741" max="10742" width="7.6640625" style="79" customWidth="1"/>
    <col min="10743" max="10743" width="9.6640625" style="79" customWidth="1"/>
    <col min="10744" max="10744" width="7.6640625" style="79" customWidth="1"/>
    <col min="10745" max="10748" width="0" style="79" hidden="1" customWidth="1"/>
    <col min="10749" max="10749" width="14.33203125" style="79" customWidth="1"/>
    <col min="10750" max="10755" width="0" style="79" hidden="1" customWidth="1"/>
    <col min="10756" max="10756" width="10.109375" style="79" bestFit="1" customWidth="1"/>
    <col min="10757" max="10995" width="9.109375" style="79"/>
    <col min="10996" max="10996" width="75.88671875" style="79" customWidth="1"/>
    <col min="10997" max="10998" width="7.6640625" style="79" customWidth="1"/>
    <col min="10999" max="10999" width="9.6640625" style="79" customWidth="1"/>
    <col min="11000" max="11000" width="7.6640625" style="79" customWidth="1"/>
    <col min="11001" max="11004" width="0" style="79" hidden="1" customWidth="1"/>
    <col min="11005" max="11005" width="14.33203125" style="79" customWidth="1"/>
    <col min="11006" max="11011" width="0" style="79" hidden="1" customWidth="1"/>
    <col min="11012" max="11012" width="10.109375" style="79" bestFit="1" customWidth="1"/>
    <col min="11013" max="11251" width="9.109375" style="79"/>
    <col min="11252" max="11252" width="75.88671875" style="79" customWidth="1"/>
    <col min="11253" max="11254" width="7.6640625" style="79" customWidth="1"/>
    <col min="11255" max="11255" width="9.6640625" style="79" customWidth="1"/>
    <col min="11256" max="11256" width="7.6640625" style="79" customWidth="1"/>
    <col min="11257" max="11260" width="0" style="79" hidden="1" customWidth="1"/>
    <col min="11261" max="11261" width="14.33203125" style="79" customWidth="1"/>
    <col min="11262" max="11267" width="0" style="79" hidden="1" customWidth="1"/>
    <col min="11268" max="11268" width="10.109375" style="79" bestFit="1" customWidth="1"/>
    <col min="11269" max="11507" width="9.109375" style="79"/>
    <col min="11508" max="11508" width="75.88671875" style="79" customWidth="1"/>
    <col min="11509" max="11510" width="7.6640625" style="79" customWidth="1"/>
    <col min="11511" max="11511" width="9.6640625" style="79" customWidth="1"/>
    <col min="11512" max="11512" width="7.6640625" style="79" customWidth="1"/>
    <col min="11513" max="11516" width="0" style="79" hidden="1" customWidth="1"/>
    <col min="11517" max="11517" width="14.33203125" style="79" customWidth="1"/>
    <col min="11518" max="11523" width="0" style="79" hidden="1" customWidth="1"/>
    <col min="11524" max="11524" width="10.109375" style="79" bestFit="1" customWidth="1"/>
    <col min="11525" max="11763" width="9.109375" style="79"/>
    <col min="11764" max="11764" width="75.88671875" style="79" customWidth="1"/>
    <col min="11765" max="11766" width="7.6640625" style="79" customWidth="1"/>
    <col min="11767" max="11767" width="9.6640625" style="79" customWidth="1"/>
    <col min="11768" max="11768" width="7.6640625" style="79" customWidth="1"/>
    <col min="11769" max="11772" width="0" style="79" hidden="1" customWidth="1"/>
    <col min="11773" max="11773" width="14.33203125" style="79" customWidth="1"/>
    <col min="11774" max="11779" width="0" style="79" hidden="1" customWidth="1"/>
    <col min="11780" max="11780" width="10.109375" style="79" bestFit="1" customWidth="1"/>
    <col min="11781" max="12019" width="9.109375" style="79"/>
    <col min="12020" max="12020" width="75.88671875" style="79" customWidth="1"/>
    <col min="12021" max="12022" width="7.6640625" style="79" customWidth="1"/>
    <col min="12023" max="12023" width="9.6640625" style="79" customWidth="1"/>
    <col min="12024" max="12024" width="7.6640625" style="79" customWidth="1"/>
    <col min="12025" max="12028" width="0" style="79" hidden="1" customWidth="1"/>
    <col min="12029" max="12029" width="14.33203125" style="79" customWidth="1"/>
    <col min="12030" max="12035" width="0" style="79" hidden="1" customWidth="1"/>
    <col min="12036" max="12036" width="10.109375" style="79" bestFit="1" customWidth="1"/>
    <col min="12037" max="12275" width="9.109375" style="79"/>
    <col min="12276" max="12276" width="75.88671875" style="79" customWidth="1"/>
    <col min="12277" max="12278" width="7.6640625" style="79" customWidth="1"/>
    <col min="12279" max="12279" width="9.6640625" style="79" customWidth="1"/>
    <col min="12280" max="12280" width="7.6640625" style="79" customWidth="1"/>
    <col min="12281" max="12284" width="0" style="79" hidden="1" customWidth="1"/>
    <col min="12285" max="12285" width="14.33203125" style="79" customWidth="1"/>
    <col min="12286" max="12291" width="0" style="79" hidden="1" customWidth="1"/>
    <col min="12292" max="12292" width="10.109375" style="79" bestFit="1" customWidth="1"/>
    <col min="12293" max="12531" width="9.109375" style="79"/>
    <col min="12532" max="12532" width="75.88671875" style="79" customWidth="1"/>
    <col min="12533" max="12534" width="7.6640625" style="79" customWidth="1"/>
    <col min="12535" max="12535" width="9.6640625" style="79" customWidth="1"/>
    <col min="12536" max="12536" width="7.6640625" style="79" customWidth="1"/>
    <col min="12537" max="12540" width="0" style="79" hidden="1" customWidth="1"/>
    <col min="12541" max="12541" width="14.33203125" style="79" customWidth="1"/>
    <col min="12542" max="12547" width="0" style="79" hidden="1" customWidth="1"/>
    <col min="12548" max="12548" width="10.109375" style="79" bestFit="1" customWidth="1"/>
    <col min="12549" max="12787" width="9.109375" style="79"/>
    <col min="12788" max="12788" width="75.88671875" style="79" customWidth="1"/>
    <col min="12789" max="12790" width="7.6640625" style="79" customWidth="1"/>
    <col min="12791" max="12791" width="9.6640625" style="79" customWidth="1"/>
    <col min="12792" max="12792" width="7.6640625" style="79" customWidth="1"/>
    <col min="12793" max="12796" width="0" style="79" hidden="1" customWidth="1"/>
    <col min="12797" max="12797" width="14.33203125" style="79" customWidth="1"/>
    <col min="12798" max="12803" width="0" style="79" hidden="1" customWidth="1"/>
    <col min="12804" max="12804" width="10.109375" style="79" bestFit="1" customWidth="1"/>
    <col min="12805" max="13043" width="9.109375" style="79"/>
    <col min="13044" max="13044" width="75.88671875" style="79" customWidth="1"/>
    <col min="13045" max="13046" width="7.6640625" style="79" customWidth="1"/>
    <col min="13047" max="13047" width="9.6640625" style="79" customWidth="1"/>
    <col min="13048" max="13048" width="7.6640625" style="79" customWidth="1"/>
    <col min="13049" max="13052" width="0" style="79" hidden="1" customWidth="1"/>
    <col min="13053" max="13053" width="14.33203125" style="79" customWidth="1"/>
    <col min="13054" max="13059" width="0" style="79" hidden="1" customWidth="1"/>
    <col min="13060" max="13060" width="10.109375" style="79" bestFit="1" customWidth="1"/>
    <col min="13061" max="13299" width="9.109375" style="79"/>
    <col min="13300" max="13300" width="75.88671875" style="79" customWidth="1"/>
    <col min="13301" max="13302" width="7.6640625" style="79" customWidth="1"/>
    <col min="13303" max="13303" width="9.6640625" style="79" customWidth="1"/>
    <col min="13304" max="13304" width="7.6640625" style="79" customWidth="1"/>
    <col min="13305" max="13308" width="0" style="79" hidden="1" customWidth="1"/>
    <col min="13309" max="13309" width="14.33203125" style="79" customWidth="1"/>
    <col min="13310" max="13315" width="0" style="79" hidden="1" customWidth="1"/>
    <col min="13316" max="13316" width="10.109375" style="79" bestFit="1" customWidth="1"/>
    <col min="13317" max="13555" width="9.109375" style="79"/>
    <col min="13556" max="13556" width="75.88671875" style="79" customWidth="1"/>
    <col min="13557" max="13558" width="7.6640625" style="79" customWidth="1"/>
    <col min="13559" max="13559" width="9.6640625" style="79" customWidth="1"/>
    <col min="13560" max="13560" width="7.6640625" style="79" customWidth="1"/>
    <col min="13561" max="13564" width="0" style="79" hidden="1" customWidth="1"/>
    <col min="13565" max="13565" width="14.33203125" style="79" customWidth="1"/>
    <col min="13566" max="13571" width="0" style="79" hidden="1" customWidth="1"/>
    <col min="13572" max="13572" width="10.109375" style="79" bestFit="1" customWidth="1"/>
    <col min="13573" max="13811" width="9.109375" style="79"/>
    <col min="13812" max="13812" width="75.88671875" style="79" customWidth="1"/>
    <col min="13813" max="13814" width="7.6640625" style="79" customWidth="1"/>
    <col min="13815" max="13815" width="9.6640625" style="79" customWidth="1"/>
    <col min="13816" max="13816" width="7.6640625" style="79" customWidth="1"/>
    <col min="13817" max="13820" width="0" style="79" hidden="1" customWidth="1"/>
    <col min="13821" max="13821" width="14.33203125" style="79" customWidth="1"/>
    <col min="13822" max="13827" width="0" style="79" hidden="1" customWidth="1"/>
    <col min="13828" max="13828" width="10.109375" style="79" bestFit="1" customWidth="1"/>
    <col min="13829" max="14067" width="9.109375" style="79"/>
    <col min="14068" max="14068" width="75.88671875" style="79" customWidth="1"/>
    <col min="14069" max="14070" width="7.6640625" style="79" customWidth="1"/>
    <col min="14071" max="14071" width="9.6640625" style="79" customWidth="1"/>
    <col min="14072" max="14072" width="7.6640625" style="79" customWidth="1"/>
    <col min="14073" max="14076" width="0" style="79" hidden="1" customWidth="1"/>
    <col min="14077" max="14077" width="14.33203125" style="79" customWidth="1"/>
    <col min="14078" max="14083" width="0" style="79" hidden="1" customWidth="1"/>
    <col min="14084" max="14084" width="10.109375" style="79" bestFit="1" customWidth="1"/>
    <col min="14085" max="14323" width="9.109375" style="79"/>
    <col min="14324" max="14324" width="75.88671875" style="79" customWidth="1"/>
    <col min="14325" max="14326" width="7.6640625" style="79" customWidth="1"/>
    <col min="14327" max="14327" width="9.6640625" style="79" customWidth="1"/>
    <col min="14328" max="14328" width="7.6640625" style="79" customWidth="1"/>
    <col min="14329" max="14332" width="0" style="79" hidden="1" customWidth="1"/>
    <col min="14333" max="14333" width="14.33203125" style="79" customWidth="1"/>
    <col min="14334" max="14339" width="0" style="79" hidden="1" customWidth="1"/>
    <col min="14340" max="14340" width="10.109375" style="79" bestFit="1" customWidth="1"/>
    <col min="14341" max="14579" width="9.109375" style="79"/>
    <col min="14580" max="14580" width="75.88671875" style="79" customWidth="1"/>
    <col min="14581" max="14582" width="7.6640625" style="79" customWidth="1"/>
    <col min="14583" max="14583" width="9.6640625" style="79" customWidth="1"/>
    <col min="14584" max="14584" width="7.6640625" style="79" customWidth="1"/>
    <col min="14585" max="14588" width="0" style="79" hidden="1" customWidth="1"/>
    <col min="14589" max="14589" width="14.33203125" style="79" customWidth="1"/>
    <col min="14590" max="14595" width="0" style="79" hidden="1" customWidth="1"/>
    <col min="14596" max="14596" width="10.109375" style="79" bestFit="1" customWidth="1"/>
    <col min="14597" max="14835" width="9.109375" style="79"/>
    <col min="14836" max="14836" width="75.88671875" style="79" customWidth="1"/>
    <col min="14837" max="14838" width="7.6640625" style="79" customWidth="1"/>
    <col min="14839" max="14839" width="9.6640625" style="79" customWidth="1"/>
    <col min="14840" max="14840" width="7.6640625" style="79" customWidth="1"/>
    <col min="14841" max="14844" width="0" style="79" hidden="1" customWidth="1"/>
    <col min="14845" max="14845" width="14.33203125" style="79" customWidth="1"/>
    <col min="14846" max="14851" width="0" style="79" hidden="1" customWidth="1"/>
    <col min="14852" max="14852" width="10.109375" style="79" bestFit="1" customWidth="1"/>
    <col min="14853" max="15091" width="9.109375" style="79"/>
    <col min="15092" max="15092" width="75.88671875" style="79" customWidth="1"/>
    <col min="15093" max="15094" width="7.6640625" style="79" customWidth="1"/>
    <col min="15095" max="15095" width="9.6640625" style="79" customWidth="1"/>
    <col min="15096" max="15096" width="7.6640625" style="79" customWidth="1"/>
    <col min="15097" max="15100" width="0" style="79" hidden="1" customWidth="1"/>
    <col min="15101" max="15101" width="14.33203125" style="79" customWidth="1"/>
    <col min="15102" max="15107" width="0" style="79" hidden="1" customWidth="1"/>
    <col min="15108" max="15108" width="10.109375" style="79" bestFit="1" customWidth="1"/>
    <col min="15109" max="15347" width="9.109375" style="79"/>
    <col min="15348" max="15348" width="75.88671875" style="79" customWidth="1"/>
    <col min="15349" max="15350" width="7.6640625" style="79" customWidth="1"/>
    <col min="15351" max="15351" width="9.6640625" style="79" customWidth="1"/>
    <col min="15352" max="15352" width="7.6640625" style="79" customWidth="1"/>
    <col min="15353" max="15356" width="0" style="79" hidden="1" customWidth="1"/>
    <col min="15357" max="15357" width="14.33203125" style="79" customWidth="1"/>
    <col min="15358" max="15363" width="0" style="79" hidden="1" customWidth="1"/>
    <col min="15364" max="15364" width="10.109375" style="79" bestFit="1" customWidth="1"/>
    <col min="15365" max="15603" width="9.109375" style="79"/>
    <col min="15604" max="15604" width="75.88671875" style="79" customWidth="1"/>
    <col min="15605" max="15606" width="7.6640625" style="79" customWidth="1"/>
    <col min="15607" max="15607" width="9.6640625" style="79" customWidth="1"/>
    <col min="15608" max="15608" width="7.6640625" style="79" customWidth="1"/>
    <col min="15609" max="15612" width="0" style="79" hidden="1" customWidth="1"/>
    <col min="15613" max="15613" width="14.33203125" style="79" customWidth="1"/>
    <col min="15614" max="15619" width="0" style="79" hidden="1" customWidth="1"/>
    <col min="15620" max="15620" width="10.109375" style="79" bestFit="1" customWidth="1"/>
    <col min="15621" max="15859" width="9.109375" style="79"/>
    <col min="15860" max="15860" width="75.88671875" style="79" customWidth="1"/>
    <col min="15861" max="15862" width="7.6640625" style="79" customWidth="1"/>
    <col min="15863" max="15863" width="9.6640625" style="79" customWidth="1"/>
    <col min="15864" max="15864" width="7.6640625" style="79" customWidth="1"/>
    <col min="15865" max="15868" width="0" style="79" hidden="1" customWidth="1"/>
    <col min="15869" max="15869" width="14.33203125" style="79" customWidth="1"/>
    <col min="15870" max="15875" width="0" style="79" hidden="1" customWidth="1"/>
    <col min="15876" max="15876" width="10.109375" style="79" bestFit="1" customWidth="1"/>
    <col min="15877" max="16115" width="9.109375" style="79"/>
    <col min="16116" max="16116" width="75.88671875" style="79" customWidth="1"/>
    <col min="16117" max="16118" width="7.6640625" style="79" customWidth="1"/>
    <col min="16119" max="16119" width="9.6640625" style="79" customWidth="1"/>
    <col min="16120" max="16120" width="7.6640625" style="79" customWidth="1"/>
    <col min="16121" max="16124" width="0" style="79" hidden="1" customWidth="1"/>
    <col min="16125" max="16125" width="14.33203125" style="79" customWidth="1"/>
    <col min="16126" max="16131" width="0" style="79" hidden="1" customWidth="1"/>
    <col min="16132" max="16132" width="10.109375" style="79" bestFit="1" customWidth="1"/>
    <col min="16133" max="16384" width="9.109375" style="79"/>
  </cols>
  <sheetData>
    <row r="1" spans="1:8">
      <c r="H1" s="80" t="s">
        <v>643</v>
      </c>
    </row>
    <row r="2" spans="1:8">
      <c r="G2" s="353" t="s">
        <v>1881</v>
      </c>
      <c r="H2" s="348"/>
    </row>
    <row r="3" spans="1:8">
      <c r="H3" s="80" t="s">
        <v>1678</v>
      </c>
    </row>
    <row r="4" spans="1:8">
      <c r="F4" s="80"/>
      <c r="G4" s="354" t="s">
        <v>1880</v>
      </c>
      <c r="H4" s="354"/>
    </row>
    <row r="5" spans="1:8" s="81" customFormat="1" ht="27" customHeight="1">
      <c r="A5" s="322" t="s">
        <v>1460</v>
      </c>
      <c r="B5" s="322"/>
      <c r="C5" s="322"/>
      <c r="D5" s="322"/>
      <c r="E5" s="322"/>
      <c r="F5" s="322"/>
      <c r="G5" s="322"/>
      <c r="H5" s="322"/>
    </row>
    <row r="6" spans="1:8" s="81" customFormat="1">
      <c r="A6" s="82"/>
      <c r="B6" s="83"/>
      <c r="C6" s="83"/>
      <c r="D6" s="83"/>
      <c r="E6" s="83"/>
      <c r="H6" s="84" t="s">
        <v>644</v>
      </c>
    </row>
    <row r="7" spans="1:8" ht="54">
      <c r="A7" s="85" t="s">
        <v>645</v>
      </c>
      <c r="B7" s="86" t="s">
        <v>646</v>
      </c>
      <c r="C7" s="86" t="s">
        <v>647</v>
      </c>
      <c r="D7" s="86" t="s">
        <v>648</v>
      </c>
      <c r="E7" s="86" t="s">
        <v>649</v>
      </c>
      <c r="F7" s="87" t="s">
        <v>1461</v>
      </c>
      <c r="G7" s="87" t="s">
        <v>1462</v>
      </c>
      <c r="H7" s="86" t="s">
        <v>642</v>
      </c>
    </row>
    <row r="8" spans="1:8" s="92" customFormat="1" ht="40.5" customHeight="1">
      <c r="A8" s="88" t="s">
        <v>650</v>
      </c>
      <c r="B8" s="89" t="s">
        <v>651</v>
      </c>
      <c r="C8" s="89" t="s">
        <v>652</v>
      </c>
      <c r="D8" s="89" t="s">
        <v>653</v>
      </c>
      <c r="E8" s="89" t="s">
        <v>654</v>
      </c>
      <c r="F8" s="90">
        <f>F9+F25</f>
        <v>36561.920000000006</v>
      </c>
      <c r="G8" s="90">
        <f>G9+G25</f>
        <v>36093.094680000002</v>
      </c>
      <c r="H8" s="91">
        <f>G8/F8</f>
        <v>0.98717722373442085</v>
      </c>
    </row>
    <row r="9" spans="1:8" outlineLevel="1">
      <c r="A9" s="93" t="s">
        <v>655</v>
      </c>
      <c r="B9" s="94" t="s">
        <v>651</v>
      </c>
      <c r="C9" s="94" t="s">
        <v>656</v>
      </c>
      <c r="D9" s="94" t="s">
        <v>653</v>
      </c>
      <c r="E9" s="94" t="s">
        <v>654</v>
      </c>
      <c r="F9" s="95">
        <f t="shared" ref="F9:G9" si="0">F10+F19</f>
        <v>8138.3680000000004</v>
      </c>
      <c r="G9" s="95">
        <f t="shared" si="0"/>
        <v>7809.42868</v>
      </c>
      <c r="H9" s="96">
        <f>G9/F9</f>
        <v>0.95958166059829186</v>
      </c>
    </row>
    <row r="10" spans="1:8" ht="37.5" customHeight="1" outlineLevel="2">
      <c r="A10" s="93" t="s">
        <v>657</v>
      </c>
      <c r="B10" s="94" t="s">
        <v>651</v>
      </c>
      <c r="C10" s="94" t="s">
        <v>658</v>
      </c>
      <c r="D10" s="94" t="s">
        <v>653</v>
      </c>
      <c r="E10" s="94" t="s">
        <v>654</v>
      </c>
      <c r="F10" s="95">
        <f t="shared" ref="F10:G11" si="1">F11</f>
        <v>7653.116</v>
      </c>
      <c r="G10" s="95">
        <f t="shared" si="1"/>
        <v>7380.9626799999996</v>
      </c>
      <c r="H10" s="96">
        <f t="shared" ref="H10:H73" si="2">G10/F10</f>
        <v>0.96443888737607009</v>
      </c>
    </row>
    <row r="11" spans="1:8" ht="20.25" customHeight="1" outlineLevel="4">
      <c r="A11" s="93" t="s">
        <v>659</v>
      </c>
      <c r="B11" s="94" t="s">
        <v>651</v>
      </c>
      <c r="C11" s="94" t="s">
        <v>658</v>
      </c>
      <c r="D11" s="94" t="s">
        <v>660</v>
      </c>
      <c r="E11" s="94" t="s">
        <v>654</v>
      </c>
      <c r="F11" s="95">
        <f t="shared" si="1"/>
        <v>7653.116</v>
      </c>
      <c r="G11" s="95">
        <f t="shared" si="1"/>
        <v>7380.9626799999996</v>
      </c>
      <c r="H11" s="96">
        <f t="shared" si="2"/>
        <v>0.96443888737607009</v>
      </c>
    </row>
    <row r="12" spans="1:8" ht="39" customHeight="1" outlineLevel="5">
      <c r="A12" s="93" t="s">
        <v>661</v>
      </c>
      <c r="B12" s="94" t="s">
        <v>651</v>
      </c>
      <c r="C12" s="94" t="s">
        <v>658</v>
      </c>
      <c r="D12" s="94" t="s">
        <v>662</v>
      </c>
      <c r="E12" s="94" t="s">
        <v>654</v>
      </c>
      <c r="F12" s="95">
        <f t="shared" ref="F12:G12" si="3">F13+F15+F17</f>
        <v>7653.116</v>
      </c>
      <c r="G12" s="95">
        <f t="shared" si="3"/>
        <v>7380.9626799999996</v>
      </c>
      <c r="H12" s="96">
        <f t="shared" si="2"/>
        <v>0.96443888737607009</v>
      </c>
    </row>
    <row r="13" spans="1:8" ht="57.75" customHeight="1" outlineLevel="6">
      <c r="A13" s="93" t="s">
        <v>663</v>
      </c>
      <c r="B13" s="94" t="s">
        <v>651</v>
      </c>
      <c r="C13" s="94" t="s">
        <v>658</v>
      </c>
      <c r="D13" s="94" t="s">
        <v>662</v>
      </c>
      <c r="E13" s="94" t="s">
        <v>664</v>
      </c>
      <c r="F13" s="95">
        <f t="shared" ref="F13:G13" si="4">F14</f>
        <v>7461.7160000000003</v>
      </c>
      <c r="G13" s="95">
        <f t="shared" si="4"/>
        <v>7200.0361800000001</v>
      </c>
      <c r="H13" s="96">
        <f t="shared" si="2"/>
        <v>0.96493034310070225</v>
      </c>
    </row>
    <row r="14" spans="1:8" ht="21.75" customHeight="1" outlineLevel="7">
      <c r="A14" s="93" t="s">
        <v>665</v>
      </c>
      <c r="B14" s="94" t="s">
        <v>651</v>
      </c>
      <c r="C14" s="94" t="s">
        <v>658</v>
      </c>
      <c r="D14" s="94" t="s">
        <v>662</v>
      </c>
      <c r="E14" s="94" t="s">
        <v>666</v>
      </c>
      <c r="F14" s="242">
        <v>7461.7160000000003</v>
      </c>
      <c r="G14" s="95">
        <v>7200.0361800000001</v>
      </c>
      <c r="H14" s="96">
        <f t="shared" si="2"/>
        <v>0.96493034310070225</v>
      </c>
    </row>
    <row r="15" spans="1:8" ht="21.75" customHeight="1" outlineLevel="6">
      <c r="A15" s="93" t="s">
        <v>667</v>
      </c>
      <c r="B15" s="94" t="s">
        <v>651</v>
      </c>
      <c r="C15" s="94" t="s">
        <v>658</v>
      </c>
      <c r="D15" s="94" t="s">
        <v>662</v>
      </c>
      <c r="E15" s="94" t="s">
        <v>221</v>
      </c>
      <c r="F15" s="95">
        <f t="shared" ref="F15" si="5">F16</f>
        <v>190.4</v>
      </c>
      <c r="G15" s="95">
        <f>G16</f>
        <v>180.9265</v>
      </c>
      <c r="H15" s="96">
        <f t="shared" si="2"/>
        <v>0.9502442226890756</v>
      </c>
    </row>
    <row r="16" spans="1:8" ht="36" outlineLevel="7">
      <c r="A16" s="93" t="s">
        <v>668</v>
      </c>
      <c r="B16" s="94" t="s">
        <v>651</v>
      </c>
      <c r="C16" s="94" t="s">
        <v>658</v>
      </c>
      <c r="D16" s="94" t="s">
        <v>662</v>
      </c>
      <c r="E16" s="94" t="s">
        <v>669</v>
      </c>
      <c r="F16" s="243">
        <v>190.4</v>
      </c>
      <c r="G16" s="95">
        <v>180.9265</v>
      </c>
      <c r="H16" s="96">
        <f t="shared" si="2"/>
        <v>0.9502442226890756</v>
      </c>
    </row>
    <row r="17" spans="1:8" outlineLevel="6">
      <c r="A17" s="93" t="s">
        <v>670</v>
      </c>
      <c r="B17" s="94" t="s">
        <v>651</v>
      </c>
      <c r="C17" s="94" t="s">
        <v>658</v>
      </c>
      <c r="D17" s="94" t="s">
        <v>662</v>
      </c>
      <c r="E17" s="94" t="s">
        <v>671</v>
      </c>
      <c r="F17" s="95">
        <f t="shared" ref="F17:G17" si="6">F18</f>
        <v>1</v>
      </c>
      <c r="G17" s="95">
        <f t="shared" si="6"/>
        <v>0</v>
      </c>
      <c r="H17" s="96">
        <f t="shared" si="2"/>
        <v>0</v>
      </c>
    </row>
    <row r="18" spans="1:8" outlineLevel="7">
      <c r="A18" s="93" t="s">
        <v>672</v>
      </c>
      <c r="B18" s="94" t="s">
        <v>651</v>
      </c>
      <c r="C18" s="94" t="s">
        <v>658</v>
      </c>
      <c r="D18" s="94" t="s">
        <v>662</v>
      </c>
      <c r="E18" s="94" t="s">
        <v>673</v>
      </c>
      <c r="F18" s="243">
        <v>1</v>
      </c>
      <c r="G18" s="95">
        <v>0</v>
      </c>
      <c r="H18" s="96">
        <f t="shared" si="2"/>
        <v>0</v>
      </c>
    </row>
    <row r="19" spans="1:8" outlineLevel="2">
      <c r="A19" s="93" t="s">
        <v>674</v>
      </c>
      <c r="B19" s="94" t="s">
        <v>651</v>
      </c>
      <c r="C19" s="94" t="s">
        <v>675</v>
      </c>
      <c r="D19" s="94" t="s">
        <v>653</v>
      </c>
      <c r="E19" s="94" t="s">
        <v>654</v>
      </c>
      <c r="F19" s="95">
        <f>F20</f>
        <v>485.25200000000001</v>
      </c>
      <c r="G19" s="95">
        <f>G20</f>
        <v>428.46600000000001</v>
      </c>
      <c r="H19" s="96">
        <f t="shared" si="2"/>
        <v>0.88297626800095619</v>
      </c>
    </row>
    <row r="20" spans="1:8" ht="39.75" customHeight="1" outlineLevel="3">
      <c r="A20" s="226" t="s">
        <v>1463</v>
      </c>
      <c r="B20" s="94" t="s">
        <v>651</v>
      </c>
      <c r="C20" s="94" t="s">
        <v>675</v>
      </c>
      <c r="D20" s="227" t="s">
        <v>1464</v>
      </c>
      <c r="E20" s="227" t="s">
        <v>654</v>
      </c>
      <c r="F20" s="244">
        <f t="shared" ref="F20:G23" si="7">F21</f>
        <v>485.25200000000001</v>
      </c>
      <c r="G20" s="244">
        <f t="shared" si="7"/>
        <v>428.46600000000001</v>
      </c>
      <c r="H20" s="96">
        <f t="shared" si="2"/>
        <v>0.88297626800095619</v>
      </c>
    </row>
    <row r="21" spans="1:8" ht="17.25" customHeight="1" outlineLevel="4">
      <c r="A21" s="229" t="s">
        <v>1465</v>
      </c>
      <c r="B21" s="94" t="s">
        <v>651</v>
      </c>
      <c r="C21" s="94" t="s">
        <v>675</v>
      </c>
      <c r="D21" s="94" t="s">
        <v>1466</v>
      </c>
      <c r="E21" s="94" t="s">
        <v>654</v>
      </c>
      <c r="F21" s="243">
        <f t="shared" si="7"/>
        <v>485.25200000000001</v>
      </c>
      <c r="G21" s="243">
        <f t="shared" si="7"/>
        <v>428.46600000000001</v>
      </c>
      <c r="H21" s="96">
        <f t="shared" si="2"/>
        <v>0.88297626800095619</v>
      </c>
    </row>
    <row r="22" spans="1:8" ht="37.5" customHeight="1" outlineLevel="5">
      <c r="A22" s="93" t="s">
        <v>677</v>
      </c>
      <c r="B22" s="94" t="s">
        <v>651</v>
      </c>
      <c r="C22" s="94" t="s">
        <v>675</v>
      </c>
      <c r="D22" s="94" t="s">
        <v>1467</v>
      </c>
      <c r="E22" s="94" t="s">
        <v>654</v>
      </c>
      <c r="F22" s="95">
        <f t="shared" si="7"/>
        <v>485.25200000000001</v>
      </c>
      <c r="G22" s="95">
        <f t="shared" si="7"/>
        <v>428.46600000000001</v>
      </c>
      <c r="H22" s="96">
        <f t="shared" si="2"/>
        <v>0.88297626800095619</v>
      </c>
    </row>
    <row r="23" spans="1:8" ht="18.75" customHeight="1" outlineLevel="6">
      <c r="A23" s="93" t="s">
        <v>667</v>
      </c>
      <c r="B23" s="94" t="s">
        <v>651</v>
      </c>
      <c r="C23" s="94" t="s">
        <v>675</v>
      </c>
      <c r="D23" s="94" t="s">
        <v>1467</v>
      </c>
      <c r="E23" s="94" t="s">
        <v>221</v>
      </c>
      <c r="F23" s="95">
        <f t="shared" si="7"/>
        <v>485.25200000000001</v>
      </c>
      <c r="G23" s="95">
        <f t="shared" si="7"/>
        <v>428.46600000000001</v>
      </c>
      <c r="H23" s="96">
        <f t="shared" si="2"/>
        <v>0.88297626800095619</v>
      </c>
    </row>
    <row r="24" spans="1:8" ht="36" outlineLevel="7">
      <c r="A24" s="93" t="s">
        <v>668</v>
      </c>
      <c r="B24" s="94" t="s">
        <v>651</v>
      </c>
      <c r="C24" s="94" t="s">
        <v>675</v>
      </c>
      <c r="D24" s="94" t="s">
        <v>1467</v>
      </c>
      <c r="E24" s="94" t="s">
        <v>669</v>
      </c>
      <c r="F24" s="243">
        <v>485.25200000000001</v>
      </c>
      <c r="G24" s="95">
        <v>428.46600000000001</v>
      </c>
      <c r="H24" s="96">
        <f t="shared" si="2"/>
        <v>0.88297626800095619</v>
      </c>
    </row>
    <row r="25" spans="1:8" ht="54" outlineLevel="5">
      <c r="A25" s="93" t="s">
        <v>682</v>
      </c>
      <c r="B25" s="94" t="s">
        <v>651</v>
      </c>
      <c r="C25" s="94" t="s">
        <v>683</v>
      </c>
      <c r="D25" s="94" t="s">
        <v>653</v>
      </c>
      <c r="E25" s="94" t="s">
        <v>654</v>
      </c>
      <c r="F25" s="95">
        <f>F26+F35</f>
        <v>28423.552000000003</v>
      </c>
      <c r="G25" s="95">
        <f>G26+G35</f>
        <v>28283.666000000001</v>
      </c>
      <c r="H25" s="96">
        <f t="shared" si="2"/>
        <v>0.99507851798395919</v>
      </c>
    </row>
    <row r="26" spans="1:8" ht="19.5" customHeight="1" outlineLevel="6">
      <c r="A26" s="93" t="s">
        <v>684</v>
      </c>
      <c r="B26" s="94" t="s">
        <v>651</v>
      </c>
      <c r="C26" s="94" t="s">
        <v>685</v>
      </c>
      <c r="D26" s="94" t="s">
        <v>653</v>
      </c>
      <c r="E26" s="94" t="s">
        <v>654</v>
      </c>
      <c r="F26" s="95">
        <f t="shared" ref="F26:G27" si="8">F27</f>
        <v>20013.312000000002</v>
      </c>
      <c r="G26" s="95">
        <f t="shared" si="8"/>
        <v>20013.312000000002</v>
      </c>
      <c r="H26" s="96">
        <f t="shared" si="2"/>
        <v>1</v>
      </c>
    </row>
    <row r="27" spans="1:8" ht="54" outlineLevel="7">
      <c r="A27" s="226" t="s">
        <v>1468</v>
      </c>
      <c r="B27" s="227" t="s">
        <v>651</v>
      </c>
      <c r="C27" s="227" t="s">
        <v>685</v>
      </c>
      <c r="D27" s="227" t="s">
        <v>1469</v>
      </c>
      <c r="E27" s="227" t="s">
        <v>654</v>
      </c>
      <c r="F27" s="245">
        <f t="shared" si="8"/>
        <v>20013.312000000002</v>
      </c>
      <c r="G27" s="245">
        <f t="shared" si="8"/>
        <v>20013.312000000002</v>
      </c>
      <c r="H27" s="96">
        <f t="shared" si="2"/>
        <v>1</v>
      </c>
    </row>
    <row r="28" spans="1:8" ht="36" outlineLevel="7">
      <c r="A28" s="101" t="s">
        <v>1470</v>
      </c>
      <c r="B28" s="94" t="s">
        <v>651</v>
      </c>
      <c r="C28" s="94" t="s">
        <v>685</v>
      </c>
      <c r="D28" s="94" t="s">
        <v>1471</v>
      </c>
      <c r="E28" s="94" t="s">
        <v>654</v>
      </c>
      <c r="F28" s="95">
        <f t="shared" ref="F28:G28" si="9">F29+F32</f>
        <v>20013.312000000002</v>
      </c>
      <c r="G28" s="95">
        <f t="shared" si="9"/>
        <v>20013.312000000002</v>
      </c>
      <c r="H28" s="96">
        <f t="shared" si="2"/>
        <v>1</v>
      </c>
    </row>
    <row r="29" spans="1:8" outlineLevel="7">
      <c r="A29" s="93" t="s">
        <v>1472</v>
      </c>
      <c r="B29" s="94" t="s">
        <v>651</v>
      </c>
      <c r="C29" s="94" t="s">
        <v>685</v>
      </c>
      <c r="D29" s="94" t="s">
        <v>1473</v>
      </c>
      <c r="E29" s="94" t="s">
        <v>654</v>
      </c>
      <c r="F29" s="95">
        <f t="shared" ref="F29:G30" si="10">F30</f>
        <v>1621.8620000000001</v>
      </c>
      <c r="G29" s="95">
        <f t="shared" si="10"/>
        <v>1621.8620000000001</v>
      </c>
      <c r="H29" s="96">
        <f t="shared" si="2"/>
        <v>1</v>
      </c>
    </row>
    <row r="30" spans="1:8" ht="20.25" customHeight="1" outlineLevel="7">
      <c r="A30" s="93" t="s">
        <v>680</v>
      </c>
      <c r="B30" s="94" t="s">
        <v>651</v>
      </c>
      <c r="C30" s="94" t="s">
        <v>685</v>
      </c>
      <c r="D30" s="94" t="s">
        <v>1473</v>
      </c>
      <c r="E30" s="94" t="s">
        <v>681</v>
      </c>
      <c r="F30" s="95">
        <f t="shared" si="10"/>
        <v>1621.8620000000001</v>
      </c>
      <c r="G30" s="95">
        <f t="shared" si="10"/>
        <v>1621.8620000000001</v>
      </c>
      <c r="H30" s="96">
        <f t="shared" si="2"/>
        <v>1</v>
      </c>
    </row>
    <row r="31" spans="1:8" ht="20.25" customHeight="1" outlineLevel="7">
      <c r="A31" s="93" t="s">
        <v>686</v>
      </c>
      <c r="B31" s="94" t="s">
        <v>651</v>
      </c>
      <c r="C31" s="94" t="s">
        <v>685</v>
      </c>
      <c r="D31" s="94" t="s">
        <v>1473</v>
      </c>
      <c r="E31" s="94" t="s">
        <v>687</v>
      </c>
      <c r="F31" s="243">
        <v>1621.8620000000001</v>
      </c>
      <c r="G31" s="243">
        <v>1621.8620000000001</v>
      </c>
      <c r="H31" s="96">
        <f t="shared" si="2"/>
        <v>1</v>
      </c>
    </row>
    <row r="32" spans="1:8" ht="54" customHeight="1" outlineLevel="7">
      <c r="A32" s="93" t="s">
        <v>1474</v>
      </c>
      <c r="B32" s="94" t="s">
        <v>651</v>
      </c>
      <c r="C32" s="94" t="s">
        <v>685</v>
      </c>
      <c r="D32" s="94" t="s">
        <v>1475</v>
      </c>
      <c r="E32" s="94" t="s">
        <v>654</v>
      </c>
      <c r="F32" s="243">
        <f t="shared" ref="F32:G33" si="11">F33</f>
        <v>18391.45</v>
      </c>
      <c r="G32" s="243">
        <f t="shared" si="11"/>
        <v>18391.45</v>
      </c>
      <c r="H32" s="96">
        <f t="shared" si="2"/>
        <v>1</v>
      </c>
    </row>
    <row r="33" spans="1:8" outlineLevel="7">
      <c r="A33" s="93" t="s">
        <v>680</v>
      </c>
      <c r="B33" s="94" t="s">
        <v>651</v>
      </c>
      <c r="C33" s="94" t="s">
        <v>685</v>
      </c>
      <c r="D33" s="94" t="s">
        <v>1475</v>
      </c>
      <c r="E33" s="94" t="s">
        <v>681</v>
      </c>
      <c r="F33" s="243">
        <f t="shared" si="11"/>
        <v>18391.45</v>
      </c>
      <c r="G33" s="243">
        <f t="shared" si="11"/>
        <v>18391.45</v>
      </c>
      <c r="H33" s="96">
        <f t="shared" si="2"/>
        <v>1</v>
      </c>
    </row>
    <row r="34" spans="1:8" outlineLevel="7">
      <c r="A34" s="93" t="s">
        <v>686</v>
      </c>
      <c r="B34" s="94" t="s">
        <v>651</v>
      </c>
      <c r="C34" s="94" t="s">
        <v>685</v>
      </c>
      <c r="D34" s="94" t="s">
        <v>1475</v>
      </c>
      <c r="E34" s="94" t="s">
        <v>687</v>
      </c>
      <c r="F34" s="243">
        <v>18391.45</v>
      </c>
      <c r="G34" s="95">
        <v>18391.45</v>
      </c>
      <c r="H34" s="96">
        <f t="shared" si="2"/>
        <v>1</v>
      </c>
    </row>
    <row r="35" spans="1:8" ht="31.5" customHeight="1" outlineLevel="1">
      <c r="A35" s="93" t="s">
        <v>1476</v>
      </c>
      <c r="B35" s="94" t="s">
        <v>651</v>
      </c>
      <c r="C35" s="94" t="s">
        <v>1477</v>
      </c>
      <c r="D35" s="94" t="s">
        <v>653</v>
      </c>
      <c r="E35" s="94" t="s">
        <v>654</v>
      </c>
      <c r="F35" s="243">
        <f t="shared" ref="F35:G39" si="12">F36</f>
        <v>8410.24</v>
      </c>
      <c r="G35" s="243">
        <f t="shared" si="12"/>
        <v>8270.3539999999994</v>
      </c>
      <c r="H35" s="96">
        <f t="shared" si="2"/>
        <v>0.98336718096035303</v>
      </c>
    </row>
    <row r="36" spans="1:8" ht="36" customHeight="1" outlineLevel="2">
      <c r="A36" s="226" t="s">
        <v>1468</v>
      </c>
      <c r="B36" s="227" t="s">
        <v>651</v>
      </c>
      <c r="C36" s="227" t="s">
        <v>1477</v>
      </c>
      <c r="D36" s="227" t="s">
        <v>1469</v>
      </c>
      <c r="E36" s="227" t="s">
        <v>654</v>
      </c>
      <c r="F36" s="243">
        <f t="shared" si="12"/>
        <v>8410.24</v>
      </c>
      <c r="G36" s="243">
        <f t="shared" si="12"/>
        <v>8270.3539999999994</v>
      </c>
      <c r="H36" s="96">
        <f t="shared" si="2"/>
        <v>0.98336718096035303</v>
      </c>
    </row>
    <row r="37" spans="1:8" ht="38.25" customHeight="1" outlineLevel="3">
      <c r="A37" s="101" t="s">
        <v>1470</v>
      </c>
      <c r="B37" s="94" t="s">
        <v>651</v>
      </c>
      <c r="C37" s="94" t="s">
        <v>1477</v>
      </c>
      <c r="D37" s="94" t="s">
        <v>1471</v>
      </c>
      <c r="E37" s="94" t="s">
        <v>654</v>
      </c>
      <c r="F37" s="243">
        <f t="shared" si="12"/>
        <v>8410.24</v>
      </c>
      <c r="G37" s="243">
        <f t="shared" si="12"/>
        <v>8270.3539999999994</v>
      </c>
      <c r="H37" s="96">
        <f t="shared" si="2"/>
        <v>0.98336718096035303</v>
      </c>
    </row>
    <row r="38" spans="1:8" ht="39.75" customHeight="1" outlineLevel="5">
      <c r="A38" s="231" t="s">
        <v>1478</v>
      </c>
      <c r="B38" s="94" t="s">
        <v>651</v>
      </c>
      <c r="C38" s="94" t="s">
        <v>1477</v>
      </c>
      <c r="D38" s="94">
        <v>1695680110</v>
      </c>
      <c r="E38" s="94" t="s">
        <v>654</v>
      </c>
      <c r="F38" s="243">
        <f t="shared" si="12"/>
        <v>8410.24</v>
      </c>
      <c r="G38" s="243">
        <f t="shared" si="12"/>
        <v>8270.3539999999994</v>
      </c>
      <c r="H38" s="96">
        <f t="shared" si="2"/>
        <v>0.98336718096035303</v>
      </c>
    </row>
    <row r="39" spans="1:8" outlineLevel="6">
      <c r="A39" s="93" t="s">
        <v>680</v>
      </c>
      <c r="B39" s="94" t="s">
        <v>651</v>
      </c>
      <c r="C39" s="94" t="s">
        <v>1477</v>
      </c>
      <c r="D39" s="232">
        <v>1695680110</v>
      </c>
      <c r="E39" s="94" t="s">
        <v>681</v>
      </c>
      <c r="F39" s="243">
        <f t="shared" si="12"/>
        <v>8410.24</v>
      </c>
      <c r="G39" s="243">
        <f t="shared" si="12"/>
        <v>8270.3539999999994</v>
      </c>
      <c r="H39" s="96">
        <f t="shared" si="2"/>
        <v>0.98336718096035303</v>
      </c>
    </row>
    <row r="40" spans="1:8" ht="36" outlineLevel="7">
      <c r="A40" s="93" t="s">
        <v>1479</v>
      </c>
      <c r="B40" s="94" t="s">
        <v>651</v>
      </c>
      <c r="C40" s="94" t="s">
        <v>1477</v>
      </c>
      <c r="D40" s="232">
        <v>1695680110</v>
      </c>
      <c r="E40" s="94" t="s">
        <v>773</v>
      </c>
      <c r="F40" s="243">
        <v>8410.24</v>
      </c>
      <c r="G40" s="95">
        <v>8270.3539999999994</v>
      </c>
      <c r="H40" s="96">
        <f t="shared" si="2"/>
        <v>0.98336718096035303</v>
      </c>
    </row>
    <row r="41" spans="1:8" ht="37.5" customHeight="1" outlineLevel="7">
      <c r="A41" s="88" t="s">
        <v>688</v>
      </c>
      <c r="B41" s="89" t="s">
        <v>689</v>
      </c>
      <c r="C41" s="89" t="s">
        <v>652</v>
      </c>
      <c r="D41" s="89" t="s">
        <v>653</v>
      </c>
      <c r="E41" s="89" t="s">
        <v>654</v>
      </c>
      <c r="F41" s="90">
        <f>F42+F174+F218+F273+F289+F296+F320+F365+F346+F183</f>
        <v>310051.3027</v>
      </c>
      <c r="G41" s="90">
        <f>G42+G174+G218+G273+G289+G296+G320+G365+G346+G183</f>
        <v>273112.60597000003</v>
      </c>
      <c r="H41" s="99">
        <f t="shared" si="2"/>
        <v>0.88086263012498556</v>
      </c>
    </row>
    <row r="42" spans="1:8" ht="24.75" customHeight="1" outlineLevel="7">
      <c r="A42" s="233" t="s">
        <v>655</v>
      </c>
      <c r="B42" s="227" t="s">
        <v>689</v>
      </c>
      <c r="C42" s="227" t="s">
        <v>656</v>
      </c>
      <c r="D42" s="227" t="s">
        <v>653</v>
      </c>
      <c r="E42" s="227" t="s">
        <v>654</v>
      </c>
      <c r="F42" s="245">
        <f>F43+F48+F57+F63+F68+F73</f>
        <v>108953.02251</v>
      </c>
      <c r="G42" s="245">
        <f>G43+G48+G57+G63+G68+G73</f>
        <v>89911.833060000004</v>
      </c>
      <c r="H42" s="96">
        <f t="shared" si="2"/>
        <v>0.82523486718092343</v>
      </c>
    </row>
    <row r="43" spans="1:8" ht="36" outlineLevel="7">
      <c r="A43" s="93" t="s">
        <v>690</v>
      </c>
      <c r="B43" s="94" t="s">
        <v>689</v>
      </c>
      <c r="C43" s="94" t="s">
        <v>691</v>
      </c>
      <c r="D43" s="94" t="s">
        <v>653</v>
      </c>
      <c r="E43" s="94" t="s">
        <v>654</v>
      </c>
      <c r="F43" s="95">
        <f>F44</f>
        <v>2578.9134899999999</v>
      </c>
      <c r="G43" s="95">
        <f>G44</f>
        <v>2578.9134899999999</v>
      </c>
      <c r="H43" s="96">
        <f t="shared" si="2"/>
        <v>1</v>
      </c>
    </row>
    <row r="44" spans="1:8" s="92" customFormat="1" ht="21.75" customHeight="1">
      <c r="A44" s="93" t="s">
        <v>659</v>
      </c>
      <c r="B44" s="94" t="s">
        <v>689</v>
      </c>
      <c r="C44" s="94" t="s">
        <v>691</v>
      </c>
      <c r="D44" s="94" t="s">
        <v>660</v>
      </c>
      <c r="E44" s="94" t="s">
        <v>654</v>
      </c>
      <c r="F44" s="95">
        <f>F45</f>
        <v>2578.9134899999999</v>
      </c>
      <c r="G44" s="95">
        <f>G45</f>
        <v>2578.9134899999999</v>
      </c>
      <c r="H44" s="96">
        <f t="shared" si="2"/>
        <v>1</v>
      </c>
    </row>
    <row r="45" spans="1:8" outlineLevel="1">
      <c r="A45" s="93" t="s">
        <v>692</v>
      </c>
      <c r="B45" s="94" t="s">
        <v>689</v>
      </c>
      <c r="C45" s="94" t="s">
        <v>691</v>
      </c>
      <c r="D45" s="94" t="s">
        <v>693</v>
      </c>
      <c r="E45" s="94" t="s">
        <v>654</v>
      </c>
      <c r="F45" s="95">
        <f t="shared" ref="F45:G46" si="13">F46</f>
        <v>2578.9134899999999</v>
      </c>
      <c r="G45" s="95">
        <f t="shared" si="13"/>
        <v>2578.9134899999999</v>
      </c>
      <c r="H45" s="96">
        <f t="shared" si="2"/>
        <v>1</v>
      </c>
    </row>
    <row r="46" spans="1:8" ht="72" outlineLevel="2">
      <c r="A46" s="93" t="s">
        <v>663</v>
      </c>
      <c r="B46" s="94" t="s">
        <v>689</v>
      </c>
      <c r="C46" s="94" t="s">
        <v>691</v>
      </c>
      <c r="D46" s="94" t="s">
        <v>693</v>
      </c>
      <c r="E46" s="94" t="s">
        <v>664</v>
      </c>
      <c r="F46" s="95">
        <f t="shared" si="13"/>
        <v>2578.9134899999999</v>
      </c>
      <c r="G46" s="95">
        <f t="shared" si="13"/>
        <v>2578.9134899999999</v>
      </c>
      <c r="H46" s="96">
        <f t="shared" si="2"/>
        <v>1</v>
      </c>
    </row>
    <row r="47" spans="1:8" ht="20.25" customHeight="1" outlineLevel="3">
      <c r="A47" s="93" t="s">
        <v>665</v>
      </c>
      <c r="B47" s="94" t="s">
        <v>689</v>
      </c>
      <c r="C47" s="94" t="s">
        <v>691</v>
      </c>
      <c r="D47" s="94" t="s">
        <v>693</v>
      </c>
      <c r="E47" s="94" t="s">
        <v>666</v>
      </c>
      <c r="F47" s="95">
        <v>2578.9134899999999</v>
      </c>
      <c r="G47" s="95">
        <v>2578.9134899999999</v>
      </c>
      <c r="H47" s="96">
        <f t="shared" si="2"/>
        <v>1</v>
      </c>
    </row>
    <row r="48" spans="1:8" ht="54" outlineLevel="5">
      <c r="A48" s="93" t="s">
        <v>694</v>
      </c>
      <c r="B48" s="94" t="s">
        <v>689</v>
      </c>
      <c r="C48" s="94" t="s">
        <v>695</v>
      </c>
      <c r="D48" s="94" t="s">
        <v>653</v>
      </c>
      <c r="E48" s="94" t="s">
        <v>654</v>
      </c>
      <c r="F48" s="95">
        <f>F49</f>
        <v>15570.24</v>
      </c>
      <c r="G48" s="95">
        <f>G49</f>
        <v>15545.10986</v>
      </c>
      <c r="H48" s="96">
        <f t="shared" si="2"/>
        <v>0.99838601460221554</v>
      </c>
    </row>
    <row r="49" spans="1:12" ht="56.25" customHeight="1" outlineLevel="6">
      <c r="A49" s="93" t="s">
        <v>659</v>
      </c>
      <c r="B49" s="94" t="s">
        <v>689</v>
      </c>
      <c r="C49" s="94" t="s">
        <v>695</v>
      </c>
      <c r="D49" s="94" t="s">
        <v>660</v>
      </c>
      <c r="E49" s="94" t="s">
        <v>654</v>
      </c>
      <c r="F49" s="95">
        <f>F50</f>
        <v>15570.24</v>
      </c>
      <c r="G49" s="95">
        <f>G50</f>
        <v>15545.10986</v>
      </c>
      <c r="H49" s="96">
        <f t="shared" si="2"/>
        <v>0.99838601460221554</v>
      </c>
    </row>
    <row r="50" spans="1:12" ht="19.5" customHeight="1" outlineLevel="7">
      <c r="A50" s="93" t="s">
        <v>661</v>
      </c>
      <c r="B50" s="94" t="s">
        <v>689</v>
      </c>
      <c r="C50" s="94" t="s">
        <v>695</v>
      </c>
      <c r="D50" s="94" t="s">
        <v>662</v>
      </c>
      <c r="E50" s="94" t="s">
        <v>654</v>
      </c>
      <c r="F50" s="95">
        <f>F51+F53+F55</f>
        <v>15570.24</v>
      </c>
      <c r="G50" s="95">
        <f>G51+G53+G55</f>
        <v>15545.10986</v>
      </c>
      <c r="H50" s="96">
        <f t="shared" si="2"/>
        <v>0.99838601460221554</v>
      </c>
    </row>
    <row r="51" spans="1:12" ht="55.5" customHeight="1" outlineLevel="2">
      <c r="A51" s="93" t="s">
        <v>663</v>
      </c>
      <c r="B51" s="94" t="s">
        <v>689</v>
      </c>
      <c r="C51" s="94" t="s">
        <v>695</v>
      </c>
      <c r="D51" s="94" t="s">
        <v>662</v>
      </c>
      <c r="E51" s="94" t="s">
        <v>664</v>
      </c>
      <c r="F51" s="95">
        <f t="shared" ref="F51:G51" si="14">F52</f>
        <v>15480.24</v>
      </c>
      <c r="G51" s="95">
        <f t="shared" si="14"/>
        <v>15458.61066</v>
      </c>
      <c r="H51" s="96">
        <f t="shared" si="2"/>
        <v>0.9986027774763182</v>
      </c>
    </row>
    <row r="52" spans="1:12" ht="19.5" customHeight="1" outlineLevel="3">
      <c r="A52" s="93" t="s">
        <v>665</v>
      </c>
      <c r="B52" s="94" t="s">
        <v>689</v>
      </c>
      <c r="C52" s="94" t="s">
        <v>695</v>
      </c>
      <c r="D52" s="94" t="s">
        <v>662</v>
      </c>
      <c r="E52" s="94" t="s">
        <v>666</v>
      </c>
      <c r="F52" s="95">
        <v>15480.24</v>
      </c>
      <c r="G52" s="95">
        <v>15458.61066</v>
      </c>
      <c r="H52" s="96">
        <f t="shared" si="2"/>
        <v>0.9986027774763182</v>
      </c>
    </row>
    <row r="53" spans="1:12" ht="39" customHeight="1" outlineLevel="5">
      <c r="A53" s="93" t="s">
        <v>667</v>
      </c>
      <c r="B53" s="94" t="s">
        <v>689</v>
      </c>
      <c r="C53" s="94" t="s">
        <v>695</v>
      </c>
      <c r="D53" s="94" t="s">
        <v>662</v>
      </c>
      <c r="E53" s="94" t="s">
        <v>221</v>
      </c>
      <c r="F53" s="95">
        <f t="shared" ref="F53:G53" si="15">F54</f>
        <v>86</v>
      </c>
      <c r="G53" s="95">
        <f t="shared" si="15"/>
        <v>82.499200000000002</v>
      </c>
      <c r="H53" s="96">
        <f t="shared" si="2"/>
        <v>0.959293023255814</v>
      </c>
    </row>
    <row r="54" spans="1:12" ht="54" customHeight="1" outlineLevel="6">
      <c r="A54" s="93" t="s">
        <v>668</v>
      </c>
      <c r="B54" s="94" t="s">
        <v>689</v>
      </c>
      <c r="C54" s="94" t="s">
        <v>695</v>
      </c>
      <c r="D54" s="94" t="s">
        <v>662</v>
      </c>
      <c r="E54" s="94" t="s">
        <v>669</v>
      </c>
      <c r="F54" s="95">
        <v>86</v>
      </c>
      <c r="G54" s="95">
        <v>82.499200000000002</v>
      </c>
      <c r="H54" s="96">
        <f t="shared" si="2"/>
        <v>0.959293023255814</v>
      </c>
    </row>
    <row r="55" spans="1:12" ht="18.75" customHeight="1" outlineLevel="7">
      <c r="A55" s="93" t="s">
        <v>716</v>
      </c>
      <c r="B55" s="94" t="s">
        <v>689</v>
      </c>
      <c r="C55" s="94" t="s">
        <v>695</v>
      </c>
      <c r="D55" s="94" t="s">
        <v>662</v>
      </c>
      <c r="E55" s="94" t="s">
        <v>717</v>
      </c>
      <c r="F55" s="95">
        <f>F56</f>
        <v>4</v>
      </c>
      <c r="G55" s="95">
        <f>G56</f>
        <v>4</v>
      </c>
      <c r="H55" s="96">
        <f t="shared" si="2"/>
        <v>1</v>
      </c>
    </row>
    <row r="56" spans="1:12" ht="21" customHeight="1" outlineLevel="6">
      <c r="A56" s="93" t="s">
        <v>718</v>
      </c>
      <c r="B56" s="94" t="s">
        <v>689</v>
      </c>
      <c r="C56" s="94" t="s">
        <v>695</v>
      </c>
      <c r="D56" s="94" t="s">
        <v>662</v>
      </c>
      <c r="E56" s="94" t="s">
        <v>719</v>
      </c>
      <c r="F56" s="95">
        <v>4</v>
      </c>
      <c r="G56" s="95">
        <v>4</v>
      </c>
      <c r="H56" s="96">
        <f t="shared" si="2"/>
        <v>1</v>
      </c>
    </row>
    <row r="57" spans="1:12" outlineLevel="7">
      <c r="A57" s="93" t="s">
        <v>696</v>
      </c>
      <c r="B57" s="94" t="s">
        <v>689</v>
      </c>
      <c r="C57" s="94" t="s">
        <v>697</v>
      </c>
      <c r="D57" s="94" t="s">
        <v>653</v>
      </c>
      <c r="E57" s="94" t="s">
        <v>654</v>
      </c>
      <c r="F57" s="243">
        <f>F58</f>
        <v>21.463000000000001</v>
      </c>
      <c r="G57" s="243">
        <f>G58</f>
        <v>4.4740000000000002</v>
      </c>
      <c r="H57" s="96">
        <f t="shared" si="2"/>
        <v>0.20845175418161488</v>
      </c>
    </row>
    <row r="58" spans="1:12" ht="36" outlineLevel="7">
      <c r="A58" s="93" t="s">
        <v>659</v>
      </c>
      <c r="B58" s="94" t="s">
        <v>689</v>
      </c>
      <c r="C58" s="94" t="s">
        <v>697</v>
      </c>
      <c r="D58" s="94" t="s">
        <v>660</v>
      </c>
      <c r="E58" s="94" t="s">
        <v>654</v>
      </c>
      <c r="F58" s="243">
        <f t="shared" ref="F58:G58" si="16">F60</f>
        <v>21.463000000000001</v>
      </c>
      <c r="G58" s="243">
        <f t="shared" si="16"/>
        <v>4.4740000000000002</v>
      </c>
      <c r="H58" s="96">
        <f t="shared" si="2"/>
        <v>0.20845175418161488</v>
      </c>
    </row>
    <row r="59" spans="1:12" ht="19.5" customHeight="1" outlineLevel="7">
      <c r="A59" s="93" t="s">
        <v>678</v>
      </c>
      <c r="B59" s="94" t="s">
        <v>689</v>
      </c>
      <c r="C59" s="94" t="s">
        <v>697</v>
      </c>
      <c r="D59" s="94" t="s">
        <v>679</v>
      </c>
      <c r="E59" s="94" t="s">
        <v>654</v>
      </c>
      <c r="F59" s="243">
        <f t="shared" ref="F59:G61" si="17">F60</f>
        <v>21.463000000000001</v>
      </c>
      <c r="G59" s="243">
        <f t="shared" si="17"/>
        <v>4.4740000000000002</v>
      </c>
      <c r="H59" s="96">
        <f t="shared" si="2"/>
        <v>0.20845175418161488</v>
      </c>
    </row>
    <row r="60" spans="1:12" ht="19.5" customHeight="1" outlineLevel="7">
      <c r="A60" s="93" t="s">
        <v>1480</v>
      </c>
      <c r="B60" s="94" t="s">
        <v>689</v>
      </c>
      <c r="C60" s="94" t="s">
        <v>697</v>
      </c>
      <c r="D60" s="94" t="s">
        <v>698</v>
      </c>
      <c r="E60" s="94" t="s">
        <v>654</v>
      </c>
      <c r="F60" s="243">
        <f t="shared" si="17"/>
        <v>21.463000000000001</v>
      </c>
      <c r="G60" s="243">
        <f t="shared" si="17"/>
        <v>4.4740000000000002</v>
      </c>
      <c r="H60" s="96">
        <f t="shared" si="2"/>
        <v>0.20845175418161488</v>
      </c>
    </row>
    <row r="61" spans="1:12" ht="45" customHeight="1" outlineLevel="7">
      <c r="A61" s="93" t="s">
        <v>667</v>
      </c>
      <c r="B61" s="94" t="s">
        <v>689</v>
      </c>
      <c r="C61" s="94" t="s">
        <v>697</v>
      </c>
      <c r="D61" s="94" t="s">
        <v>698</v>
      </c>
      <c r="E61" s="94" t="s">
        <v>221</v>
      </c>
      <c r="F61" s="243">
        <f t="shared" si="17"/>
        <v>21.463000000000001</v>
      </c>
      <c r="G61" s="95">
        <f t="shared" ref="G61" si="18">G62</f>
        <v>4.4740000000000002</v>
      </c>
      <c r="H61" s="96">
        <f t="shared" si="2"/>
        <v>0.20845175418161488</v>
      </c>
    </row>
    <row r="62" spans="1:12" ht="20.25" customHeight="1" outlineLevel="7">
      <c r="A62" s="93" t="s">
        <v>668</v>
      </c>
      <c r="B62" s="94" t="s">
        <v>689</v>
      </c>
      <c r="C62" s="94" t="s">
        <v>697</v>
      </c>
      <c r="D62" s="94" t="s">
        <v>698</v>
      </c>
      <c r="E62" s="94" t="s">
        <v>669</v>
      </c>
      <c r="F62" s="95">
        <v>21.463000000000001</v>
      </c>
      <c r="G62" s="95">
        <v>4.4740000000000002</v>
      </c>
      <c r="H62" s="96">
        <f t="shared" si="2"/>
        <v>0.20845175418161488</v>
      </c>
    </row>
    <row r="63" spans="1:12" ht="36" outlineLevel="7">
      <c r="A63" s="93" t="s">
        <v>657</v>
      </c>
      <c r="B63" s="94" t="s">
        <v>689</v>
      </c>
      <c r="C63" s="94" t="s">
        <v>658</v>
      </c>
      <c r="D63" s="94" t="s">
        <v>653</v>
      </c>
      <c r="E63" s="94" t="s">
        <v>654</v>
      </c>
      <c r="F63" s="95">
        <f>F64</f>
        <v>763.77584999999999</v>
      </c>
      <c r="G63" s="95">
        <f>G64</f>
        <v>760.85855000000004</v>
      </c>
      <c r="H63" s="96">
        <f t="shared" si="2"/>
        <v>0.99618042387697914</v>
      </c>
    </row>
    <row r="64" spans="1:12" ht="37.5" customHeight="1" outlineLevel="2">
      <c r="A64" s="93" t="s">
        <v>659</v>
      </c>
      <c r="B64" s="94" t="s">
        <v>689</v>
      </c>
      <c r="C64" s="94" t="s">
        <v>658</v>
      </c>
      <c r="D64" s="94" t="s">
        <v>660</v>
      </c>
      <c r="E64" s="94" t="s">
        <v>654</v>
      </c>
      <c r="F64" s="95">
        <f t="shared" ref="F64:G66" si="19">F65</f>
        <v>763.77584999999999</v>
      </c>
      <c r="G64" s="95">
        <f t="shared" si="19"/>
        <v>760.85855000000004</v>
      </c>
      <c r="H64" s="96">
        <f t="shared" si="2"/>
        <v>0.99618042387697914</v>
      </c>
      <c r="J64" s="79">
        <v>106</v>
      </c>
      <c r="K64" s="100">
        <f>F10+F64+F352</f>
        <v>8977.89185</v>
      </c>
      <c r="L64" s="100">
        <f>G10+G64+G352</f>
        <v>8702.8212299999996</v>
      </c>
    </row>
    <row r="65" spans="1:8" ht="18.75" customHeight="1" outlineLevel="4">
      <c r="A65" s="93" t="s">
        <v>699</v>
      </c>
      <c r="B65" s="94" t="s">
        <v>689</v>
      </c>
      <c r="C65" s="94" t="s">
        <v>658</v>
      </c>
      <c r="D65" s="94" t="s">
        <v>700</v>
      </c>
      <c r="E65" s="94" t="s">
        <v>654</v>
      </c>
      <c r="F65" s="95">
        <f t="shared" si="19"/>
        <v>763.77584999999999</v>
      </c>
      <c r="G65" s="95">
        <f t="shared" si="19"/>
        <v>760.85855000000004</v>
      </c>
      <c r="H65" s="96">
        <f t="shared" si="2"/>
        <v>0.99618042387697914</v>
      </c>
    </row>
    <row r="66" spans="1:8" ht="21" customHeight="1" outlineLevel="5">
      <c r="A66" s="93" t="s">
        <v>663</v>
      </c>
      <c r="B66" s="94" t="s">
        <v>689</v>
      </c>
      <c r="C66" s="94" t="s">
        <v>658</v>
      </c>
      <c r="D66" s="94" t="s">
        <v>700</v>
      </c>
      <c r="E66" s="94" t="s">
        <v>664</v>
      </c>
      <c r="F66" s="95">
        <f t="shared" si="19"/>
        <v>763.77584999999999</v>
      </c>
      <c r="G66" s="95">
        <f t="shared" si="19"/>
        <v>760.85855000000004</v>
      </c>
      <c r="H66" s="96">
        <f t="shared" si="2"/>
        <v>0.99618042387697914</v>
      </c>
    </row>
    <row r="67" spans="1:8" ht="57.75" customHeight="1" outlineLevel="6">
      <c r="A67" s="93" t="s">
        <v>665</v>
      </c>
      <c r="B67" s="94" t="s">
        <v>689</v>
      </c>
      <c r="C67" s="94" t="s">
        <v>658</v>
      </c>
      <c r="D67" s="94" t="s">
        <v>700</v>
      </c>
      <c r="E67" s="94" t="s">
        <v>666</v>
      </c>
      <c r="F67" s="95">
        <v>763.77584999999999</v>
      </c>
      <c r="G67" s="95">
        <v>760.85855000000004</v>
      </c>
      <c r="H67" s="96">
        <f t="shared" si="2"/>
        <v>0.99618042387697914</v>
      </c>
    </row>
    <row r="68" spans="1:8" ht="18" customHeight="1" outlineLevel="7">
      <c r="A68" s="93" t="s">
        <v>701</v>
      </c>
      <c r="B68" s="94" t="s">
        <v>689</v>
      </c>
      <c r="C68" s="94" t="s">
        <v>702</v>
      </c>
      <c r="D68" s="94" t="s">
        <v>653</v>
      </c>
      <c r="E68" s="94" t="s">
        <v>654</v>
      </c>
      <c r="F68" s="95">
        <f t="shared" ref="F68:G71" si="20">F69</f>
        <v>17218.11016</v>
      </c>
      <c r="G68" s="95">
        <f t="shared" si="20"/>
        <v>0</v>
      </c>
      <c r="H68" s="96">
        <f t="shared" si="2"/>
        <v>0</v>
      </c>
    </row>
    <row r="69" spans="1:8" ht="23.25" customHeight="1" outlineLevel="7">
      <c r="A69" s="93" t="s">
        <v>659</v>
      </c>
      <c r="B69" s="94" t="s">
        <v>689</v>
      </c>
      <c r="C69" s="94" t="s">
        <v>702</v>
      </c>
      <c r="D69" s="94" t="s">
        <v>660</v>
      </c>
      <c r="E69" s="94" t="s">
        <v>654</v>
      </c>
      <c r="F69" s="95">
        <f t="shared" si="20"/>
        <v>17218.11016</v>
      </c>
      <c r="G69" s="95">
        <f t="shared" si="20"/>
        <v>0</v>
      </c>
      <c r="H69" s="96">
        <f t="shared" si="2"/>
        <v>0</v>
      </c>
    </row>
    <row r="70" spans="1:8" ht="23.25" customHeight="1" outlineLevel="7">
      <c r="A70" s="93" t="s">
        <v>703</v>
      </c>
      <c r="B70" s="94" t="s">
        <v>689</v>
      </c>
      <c r="C70" s="94" t="s">
        <v>702</v>
      </c>
      <c r="D70" s="94" t="s">
        <v>704</v>
      </c>
      <c r="E70" s="94" t="s">
        <v>654</v>
      </c>
      <c r="F70" s="95">
        <f t="shared" si="20"/>
        <v>17218.11016</v>
      </c>
      <c r="G70" s="95">
        <f t="shared" si="20"/>
        <v>0</v>
      </c>
      <c r="H70" s="96">
        <f t="shared" si="2"/>
        <v>0</v>
      </c>
    </row>
    <row r="71" spans="1:8" ht="23.25" customHeight="1" outlineLevel="7">
      <c r="A71" s="93" t="s">
        <v>670</v>
      </c>
      <c r="B71" s="94" t="s">
        <v>689</v>
      </c>
      <c r="C71" s="94" t="s">
        <v>702</v>
      </c>
      <c r="D71" s="94" t="s">
        <v>704</v>
      </c>
      <c r="E71" s="94" t="s">
        <v>671</v>
      </c>
      <c r="F71" s="95">
        <f t="shared" si="20"/>
        <v>17218.11016</v>
      </c>
      <c r="G71" s="95">
        <f t="shared" si="20"/>
        <v>0</v>
      </c>
      <c r="H71" s="96">
        <f t="shared" si="2"/>
        <v>0</v>
      </c>
    </row>
    <row r="72" spans="1:8" ht="23.25" customHeight="1" outlineLevel="7">
      <c r="A72" s="93" t="s">
        <v>705</v>
      </c>
      <c r="B72" s="94" t="s">
        <v>689</v>
      </c>
      <c r="C72" s="94" t="s">
        <v>702</v>
      </c>
      <c r="D72" s="94" t="s">
        <v>704</v>
      </c>
      <c r="E72" s="94" t="s">
        <v>706</v>
      </c>
      <c r="F72" s="95">
        <v>17218.11016</v>
      </c>
      <c r="G72" s="95">
        <v>0</v>
      </c>
      <c r="H72" s="96">
        <f t="shared" si="2"/>
        <v>0</v>
      </c>
    </row>
    <row r="73" spans="1:8" ht="23.25" customHeight="1" outlineLevel="7">
      <c r="A73" s="93" t="s">
        <v>674</v>
      </c>
      <c r="B73" s="94" t="s">
        <v>689</v>
      </c>
      <c r="C73" s="94" t="s">
        <v>675</v>
      </c>
      <c r="D73" s="94" t="s">
        <v>653</v>
      </c>
      <c r="E73" s="94" t="s">
        <v>654</v>
      </c>
      <c r="F73" s="95">
        <f>F74+F91+F104+F96+F111</f>
        <v>72800.520009999993</v>
      </c>
      <c r="G73" s="95">
        <f>G74+G91+G104+G96+G111</f>
        <v>71022.477160000009</v>
      </c>
      <c r="H73" s="96">
        <f t="shared" si="2"/>
        <v>0.97557650893488468</v>
      </c>
    </row>
    <row r="74" spans="1:8" ht="21.75" customHeight="1" outlineLevel="7">
      <c r="A74" s="233" t="s">
        <v>1481</v>
      </c>
      <c r="B74" s="227" t="s">
        <v>689</v>
      </c>
      <c r="C74" s="227" t="s">
        <v>675</v>
      </c>
      <c r="D74" s="227" t="s">
        <v>676</v>
      </c>
      <c r="E74" s="227" t="s">
        <v>654</v>
      </c>
      <c r="F74" s="245">
        <f>F75+F79+F87</f>
        <v>18155.67974</v>
      </c>
      <c r="G74" s="245">
        <f>G75+G79+G87</f>
        <v>17092.476450000002</v>
      </c>
      <c r="H74" s="96">
        <f t="shared" ref="H74:H140" si="21">G74/F74</f>
        <v>0.94143963182730184</v>
      </c>
    </row>
    <row r="75" spans="1:8" ht="23.25" customHeight="1" outlineLevel="7">
      <c r="A75" s="93" t="s">
        <v>1482</v>
      </c>
      <c r="B75" s="94" t="s">
        <v>689</v>
      </c>
      <c r="C75" s="94" t="s">
        <v>675</v>
      </c>
      <c r="D75" s="94" t="s">
        <v>1483</v>
      </c>
      <c r="E75" s="94" t="s">
        <v>654</v>
      </c>
      <c r="F75" s="243">
        <f>F76</f>
        <v>127.3</v>
      </c>
      <c r="G75" s="243">
        <f>G76</f>
        <v>127.3</v>
      </c>
      <c r="H75" s="96">
        <f t="shared" si="21"/>
        <v>1</v>
      </c>
    </row>
    <row r="76" spans="1:8" ht="21" customHeight="1" outlineLevel="7">
      <c r="A76" s="93" t="s">
        <v>1484</v>
      </c>
      <c r="B76" s="94" t="s">
        <v>689</v>
      </c>
      <c r="C76" s="94" t="s">
        <v>675</v>
      </c>
      <c r="D76" s="94" t="s">
        <v>1485</v>
      </c>
      <c r="E76" s="94" t="s">
        <v>654</v>
      </c>
      <c r="F76" s="243">
        <f t="shared" ref="F76:G77" si="22">F77</f>
        <v>127.3</v>
      </c>
      <c r="G76" s="243">
        <f t="shared" si="22"/>
        <v>127.3</v>
      </c>
      <c r="H76" s="96">
        <f t="shared" si="21"/>
        <v>1</v>
      </c>
    </row>
    <row r="77" spans="1:8" ht="21" customHeight="1" outlineLevel="7">
      <c r="A77" s="93" t="s">
        <v>667</v>
      </c>
      <c r="B77" s="94" t="s">
        <v>689</v>
      </c>
      <c r="C77" s="94" t="s">
        <v>675</v>
      </c>
      <c r="D77" s="94" t="s">
        <v>1485</v>
      </c>
      <c r="E77" s="94" t="s">
        <v>221</v>
      </c>
      <c r="F77" s="95">
        <f t="shared" si="22"/>
        <v>127.3</v>
      </c>
      <c r="G77" s="95">
        <f t="shared" si="22"/>
        <v>127.3</v>
      </c>
      <c r="H77" s="96">
        <f t="shared" si="21"/>
        <v>1</v>
      </c>
    </row>
    <row r="78" spans="1:8" ht="19.5" customHeight="1" outlineLevel="7">
      <c r="A78" s="93" t="s">
        <v>668</v>
      </c>
      <c r="B78" s="94" t="s">
        <v>689</v>
      </c>
      <c r="C78" s="94" t="s">
        <v>675</v>
      </c>
      <c r="D78" s="94" t="s">
        <v>1485</v>
      </c>
      <c r="E78" s="94" t="s">
        <v>669</v>
      </c>
      <c r="F78" s="95">
        <v>127.3</v>
      </c>
      <c r="G78" s="95">
        <v>127.3</v>
      </c>
      <c r="H78" s="96">
        <f t="shared" si="21"/>
        <v>1</v>
      </c>
    </row>
    <row r="79" spans="1:8" ht="36" outlineLevel="2">
      <c r="A79" s="93" t="s">
        <v>1486</v>
      </c>
      <c r="B79" s="94" t="s">
        <v>689</v>
      </c>
      <c r="C79" s="94" t="s">
        <v>675</v>
      </c>
      <c r="D79" s="94" t="s">
        <v>1487</v>
      </c>
      <c r="E79" s="94" t="s">
        <v>654</v>
      </c>
      <c r="F79" s="243">
        <f>F80</f>
        <v>16528.37974</v>
      </c>
      <c r="G79" s="243">
        <f>G80</f>
        <v>15534.176450000001</v>
      </c>
      <c r="H79" s="96">
        <f t="shared" si="21"/>
        <v>0.93984871441488316</v>
      </c>
    </row>
    <row r="80" spans="1:8" ht="37.5" customHeight="1" outlineLevel="3">
      <c r="A80" s="93" t="s">
        <v>712</v>
      </c>
      <c r="B80" s="94" t="s">
        <v>689</v>
      </c>
      <c r="C80" s="94" t="s">
        <v>675</v>
      </c>
      <c r="D80" s="94" t="s">
        <v>713</v>
      </c>
      <c r="E80" s="94" t="s">
        <v>654</v>
      </c>
      <c r="F80" s="95">
        <f>F81+F83+F85</f>
        <v>16528.37974</v>
      </c>
      <c r="G80" s="95">
        <f>G81+G83+G85</f>
        <v>15534.176450000001</v>
      </c>
      <c r="H80" s="96">
        <f t="shared" si="21"/>
        <v>0.93984871441488316</v>
      </c>
    </row>
    <row r="81" spans="1:8" ht="18.75" customHeight="1" outlineLevel="4">
      <c r="A81" s="93" t="s">
        <v>663</v>
      </c>
      <c r="B81" s="94" t="s">
        <v>689</v>
      </c>
      <c r="C81" s="94" t="s">
        <v>675</v>
      </c>
      <c r="D81" s="94" t="s">
        <v>713</v>
      </c>
      <c r="E81" s="94" t="s">
        <v>664</v>
      </c>
      <c r="F81" s="95">
        <f t="shared" ref="F81:G81" si="23">F82</f>
        <v>7471.2870000000003</v>
      </c>
      <c r="G81" s="95">
        <f t="shared" si="23"/>
        <v>7422.01</v>
      </c>
      <c r="H81" s="96">
        <f t="shared" si="21"/>
        <v>0.99340448305626594</v>
      </c>
    </row>
    <row r="82" spans="1:8" ht="38.25" customHeight="1" outlineLevel="5">
      <c r="A82" s="93" t="s">
        <v>714</v>
      </c>
      <c r="B82" s="94" t="s">
        <v>689</v>
      </c>
      <c r="C82" s="94" t="s">
        <v>675</v>
      </c>
      <c r="D82" s="94" t="s">
        <v>713</v>
      </c>
      <c r="E82" s="94" t="s">
        <v>715</v>
      </c>
      <c r="F82" s="95">
        <v>7471.2870000000003</v>
      </c>
      <c r="G82" s="95">
        <v>7422.01</v>
      </c>
      <c r="H82" s="96">
        <f t="shared" si="21"/>
        <v>0.99340448305626594</v>
      </c>
    </row>
    <row r="83" spans="1:8" ht="17.25" customHeight="1" outlineLevel="6">
      <c r="A83" s="93" t="s">
        <v>667</v>
      </c>
      <c r="B83" s="94" t="s">
        <v>689</v>
      </c>
      <c r="C83" s="94" t="s">
        <v>675</v>
      </c>
      <c r="D83" s="94" t="s">
        <v>713</v>
      </c>
      <c r="E83" s="94" t="s">
        <v>221</v>
      </c>
      <c r="F83" s="95">
        <f t="shared" ref="F83:G83" si="24">F84</f>
        <v>8407.92274</v>
      </c>
      <c r="G83" s="95">
        <f t="shared" si="24"/>
        <v>7467.10545</v>
      </c>
      <c r="H83" s="96">
        <f t="shared" si="21"/>
        <v>0.88810348059882382</v>
      </c>
    </row>
    <row r="84" spans="1:8" ht="36" outlineLevel="7">
      <c r="A84" s="93" t="s">
        <v>668</v>
      </c>
      <c r="B84" s="94" t="s">
        <v>689</v>
      </c>
      <c r="C84" s="94" t="s">
        <v>675</v>
      </c>
      <c r="D84" s="94" t="s">
        <v>713</v>
      </c>
      <c r="E84" s="94" t="s">
        <v>669</v>
      </c>
      <c r="F84" s="95">
        <v>8407.92274</v>
      </c>
      <c r="G84" s="95">
        <v>7467.10545</v>
      </c>
      <c r="H84" s="96">
        <f t="shared" si="21"/>
        <v>0.88810348059882382</v>
      </c>
    </row>
    <row r="85" spans="1:8" outlineLevel="7">
      <c r="A85" s="93" t="s">
        <v>670</v>
      </c>
      <c r="B85" s="94" t="s">
        <v>689</v>
      </c>
      <c r="C85" s="94" t="s">
        <v>675</v>
      </c>
      <c r="D85" s="94" t="s">
        <v>713</v>
      </c>
      <c r="E85" s="94" t="s">
        <v>671</v>
      </c>
      <c r="F85" s="95">
        <f t="shared" ref="F85:G85" si="25">F86</f>
        <v>649.16999999999996</v>
      </c>
      <c r="G85" s="95">
        <f t="shared" si="25"/>
        <v>645.06100000000004</v>
      </c>
      <c r="H85" s="96">
        <f t="shared" si="21"/>
        <v>0.99367037909946554</v>
      </c>
    </row>
    <row r="86" spans="1:8" ht="20.25" customHeight="1" outlineLevel="7">
      <c r="A86" s="93" t="s">
        <v>672</v>
      </c>
      <c r="B86" s="94" t="s">
        <v>689</v>
      </c>
      <c r="C86" s="94" t="s">
        <v>675</v>
      </c>
      <c r="D86" s="94" t="s">
        <v>713</v>
      </c>
      <c r="E86" s="94" t="s">
        <v>673</v>
      </c>
      <c r="F86" s="95">
        <v>649.16999999999996</v>
      </c>
      <c r="G86" s="95">
        <v>645.06100000000004</v>
      </c>
      <c r="H86" s="96">
        <f t="shared" si="21"/>
        <v>0.99367037909946554</v>
      </c>
    </row>
    <row r="87" spans="1:8" outlineLevel="7">
      <c r="A87" s="234" t="s">
        <v>1488</v>
      </c>
      <c r="B87" s="94" t="s">
        <v>689</v>
      </c>
      <c r="C87" s="94" t="s">
        <v>675</v>
      </c>
      <c r="D87" s="94" t="s">
        <v>1489</v>
      </c>
      <c r="E87" s="94" t="s">
        <v>654</v>
      </c>
      <c r="F87" s="95">
        <f t="shared" ref="F87:G89" si="26">F88</f>
        <v>1500</v>
      </c>
      <c r="G87" s="95">
        <f t="shared" si="26"/>
        <v>1431</v>
      </c>
      <c r="H87" s="96">
        <f t="shared" si="21"/>
        <v>0.95399999999999996</v>
      </c>
    </row>
    <row r="88" spans="1:8" ht="38.25" customHeight="1" outlineLevel="5">
      <c r="A88" s="234" t="s">
        <v>1490</v>
      </c>
      <c r="B88" s="94" t="s">
        <v>689</v>
      </c>
      <c r="C88" s="94" t="s">
        <v>675</v>
      </c>
      <c r="D88" s="94" t="s">
        <v>1491</v>
      </c>
      <c r="E88" s="94" t="s">
        <v>654</v>
      </c>
      <c r="F88" s="95">
        <f t="shared" si="26"/>
        <v>1500</v>
      </c>
      <c r="G88" s="95">
        <f t="shared" si="26"/>
        <v>1431</v>
      </c>
      <c r="H88" s="96">
        <f t="shared" si="21"/>
        <v>0.95399999999999996</v>
      </c>
    </row>
    <row r="89" spans="1:8" ht="20.25" customHeight="1" outlineLevel="6">
      <c r="A89" s="93" t="s">
        <v>667</v>
      </c>
      <c r="B89" s="94" t="s">
        <v>689</v>
      </c>
      <c r="C89" s="94" t="s">
        <v>675</v>
      </c>
      <c r="D89" s="94" t="s">
        <v>1491</v>
      </c>
      <c r="E89" s="94" t="s">
        <v>221</v>
      </c>
      <c r="F89" s="95">
        <f t="shared" si="26"/>
        <v>1500</v>
      </c>
      <c r="G89" s="95">
        <f t="shared" si="26"/>
        <v>1431</v>
      </c>
      <c r="H89" s="96">
        <f t="shared" si="21"/>
        <v>0.95399999999999996</v>
      </c>
    </row>
    <row r="90" spans="1:8" ht="36" outlineLevel="7">
      <c r="A90" s="93" t="s">
        <v>668</v>
      </c>
      <c r="B90" s="94" t="s">
        <v>689</v>
      </c>
      <c r="C90" s="94" t="s">
        <v>675</v>
      </c>
      <c r="D90" s="94" t="s">
        <v>1491</v>
      </c>
      <c r="E90" s="94" t="s">
        <v>669</v>
      </c>
      <c r="F90" s="95">
        <v>1500</v>
      </c>
      <c r="G90" s="95">
        <v>1431</v>
      </c>
      <c r="H90" s="96">
        <f t="shared" si="21"/>
        <v>0.95399999999999996</v>
      </c>
    </row>
    <row r="91" spans="1:8" ht="36" outlineLevel="7">
      <c r="A91" s="233" t="s">
        <v>1492</v>
      </c>
      <c r="B91" s="227" t="s">
        <v>689</v>
      </c>
      <c r="C91" s="227" t="s">
        <v>675</v>
      </c>
      <c r="D91" s="227" t="s">
        <v>720</v>
      </c>
      <c r="E91" s="227" t="s">
        <v>654</v>
      </c>
      <c r="F91" s="245">
        <f t="shared" ref="F91:G93" si="27">F92</f>
        <v>188.25</v>
      </c>
      <c r="G91" s="245">
        <f t="shared" si="27"/>
        <v>188.25</v>
      </c>
      <c r="H91" s="96">
        <f t="shared" si="21"/>
        <v>1</v>
      </c>
    </row>
    <row r="92" spans="1:8" outlineLevel="7">
      <c r="A92" s="93" t="s">
        <v>1493</v>
      </c>
      <c r="B92" s="94" t="s">
        <v>689</v>
      </c>
      <c r="C92" s="94" t="s">
        <v>675</v>
      </c>
      <c r="D92" s="94" t="s">
        <v>1494</v>
      </c>
      <c r="E92" s="94" t="s">
        <v>654</v>
      </c>
      <c r="F92" s="95">
        <f t="shared" si="27"/>
        <v>188.25</v>
      </c>
      <c r="G92" s="95">
        <f t="shared" si="27"/>
        <v>188.25</v>
      </c>
      <c r="H92" s="96">
        <f t="shared" si="21"/>
        <v>1</v>
      </c>
    </row>
    <row r="93" spans="1:8" ht="36" outlineLevel="6">
      <c r="A93" s="93" t="s">
        <v>1495</v>
      </c>
      <c r="B93" s="94" t="s">
        <v>689</v>
      </c>
      <c r="C93" s="94" t="s">
        <v>675</v>
      </c>
      <c r="D93" s="94" t="s">
        <v>1496</v>
      </c>
      <c r="E93" s="94" t="s">
        <v>221</v>
      </c>
      <c r="F93" s="95">
        <f t="shared" si="27"/>
        <v>188.25</v>
      </c>
      <c r="G93" s="95">
        <f t="shared" si="27"/>
        <v>188.25</v>
      </c>
      <c r="H93" s="96">
        <f t="shared" si="21"/>
        <v>1</v>
      </c>
    </row>
    <row r="94" spans="1:8" ht="36" outlineLevel="7">
      <c r="A94" s="93" t="s">
        <v>667</v>
      </c>
      <c r="B94" s="94" t="s">
        <v>689</v>
      </c>
      <c r="C94" s="94" t="s">
        <v>675</v>
      </c>
      <c r="D94" s="94" t="s">
        <v>1496</v>
      </c>
      <c r="E94" s="94" t="s">
        <v>669</v>
      </c>
      <c r="F94" s="95">
        <v>188.25</v>
      </c>
      <c r="G94" s="95">
        <v>188.25</v>
      </c>
      <c r="H94" s="96">
        <f t="shared" si="21"/>
        <v>1</v>
      </c>
    </row>
    <row r="95" spans="1:8" ht="18.75" hidden="1" customHeight="1" outlineLevel="7">
      <c r="A95" s="93" t="s">
        <v>668</v>
      </c>
      <c r="B95" s="94" t="s">
        <v>689</v>
      </c>
      <c r="C95" s="94" t="s">
        <v>675</v>
      </c>
      <c r="D95" s="94" t="s">
        <v>1496</v>
      </c>
      <c r="E95" s="94" t="s">
        <v>669</v>
      </c>
      <c r="F95" s="224">
        <v>188250</v>
      </c>
      <c r="G95" s="95"/>
      <c r="H95" s="96">
        <f t="shared" si="21"/>
        <v>0</v>
      </c>
    </row>
    <row r="96" spans="1:8" ht="36" outlineLevel="5" collapsed="1">
      <c r="A96" s="233" t="s">
        <v>1463</v>
      </c>
      <c r="B96" s="227" t="s">
        <v>689</v>
      </c>
      <c r="C96" s="227" t="s">
        <v>675</v>
      </c>
      <c r="D96" s="227" t="s">
        <v>1464</v>
      </c>
      <c r="E96" s="227" t="s">
        <v>654</v>
      </c>
      <c r="F96" s="245">
        <f>F97</f>
        <v>1251.4559999999999</v>
      </c>
      <c r="G96" s="245">
        <f>G97</f>
        <v>1249.6696399999998</v>
      </c>
      <c r="H96" s="96">
        <f t="shared" si="21"/>
        <v>0.99857257466503013</v>
      </c>
    </row>
    <row r="97" spans="1:8" ht="58.5" customHeight="1" outlineLevel="6">
      <c r="A97" s="101" t="s">
        <v>1497</v>
      </c>
      <c r="B97" s="94" t="s">
        <v>689</v>
      </c>
      <c r="C97" s="94" t="s">
        <v>675</v>
      </c>
      <c r="D97" s="94" t="s">
        <v>1466</v>
      </c>
      <c r="E97" s="94" t="s">
        <v>654</v>
      </c>
      <c r="F97" s="95">
        <f>F98+F101</f>
        <v>1251.4559999999999</v>
      </c>
      <c r="G97" s="95">
        <f>G98+G101</f>
        <v>1249.6696399999998</v>
      </c>
      <c r="H97" s="96">
        <f t="shared" si="21"/>
        <v>0.99857257466503013</v>
      </c>
    </row>
    <row r="98" spans="1:8" ht="36" outlineLevel="7">
      <c r="A98" s="101" t="s">
        <v>1498</v>
      </c>
      <c r="B98" s="94" t="s">
        <v>689</v>
      </c>
      <c r="C98" s="94" t="s">
        <v>675</v>
      </c>
      <c r="D98" s="94" t="s">
        <v>1467</v>
      </c>
      <c r="E98" s="94" t="s">
        <v>654</v>
      </c>
      <c r="F98" s="95">
        <f>F99</f>
        <v>1210.886</v>
      </c>
      <c r="G98" s="95">
        <f>G99</f>
        <v>1209.0996399999999</v>
      </c>
      <c r="H98" s="96">
        <f t="shared" si="21"/>
        <v>0.99852474964612681</v>
      </c>
    </row>
    <row r="99" spans="1:8" ht="20.25" customHeight="1" outlineLevel="6">
      <c r="A99" s="93" t="s">
        <v>667</v>
      </c>
      <c r="B99" s="94" t="s">
        <v>689</v>
      </c>
      <c r="C99" s="94" t="s">
        <v>675</v>
      </c>
      <c r="D99" s="94" t="s">
        <v>1467</v>
      </c>
      <c r="E99" s="94" t="s">
        <v>221</v>
      </c>
      <c r="F99" s="95">
        <f>F100</f>
        <v>1210.886</v>
      </c>
      <c r="G99" s="95">
        <f>G100</f>
        <v>1209.0996399999999</v>
      </c>
      <c r="H99" s="96">
        <f t="shared" si="21"/>
        <v>0.99852474964612681</v>
      </c>
    </row>
    <row r="100" spans="1:8" ht="36" outlineLevel="7">
      <c r="A100" s="93" t="s">
        <v>668</v>
      </c>
      <c r="B100" s="94" t="s">
        <v>689</v>
      </c>
      <c r="C100" s="94" t="s">
        <v>675</v>
      </c>
      <c r="D100" s="94" t="s">
        <v>1467</v>
      </c>
      <c r="E100" s="94" t="s">
        <v>669</v>
      </c>
      <c r="F100" s="95">
        <v>1210.886</v>
      </c>
      <c r="G100" s="95">
        <v>1209.0996399999999</v>
      </c>
      <c r="H100" s="96">
        <f t="shared" si="21"/>
        <v>0.99852474964612681</v>
      </c>
    </row>
    <row r="101" spans="1:8" ht="20.25" customHeight="1" outlineLevel="6">
      <c r="A101" s="101" t="s">
        <v>1499</v>
      </c>
      <c r="B101" s="94" t="s">
        <v>689</v>
      </c>
      <c r="C101" s="94" t="s">
        <v>675</v>
      </c>
      <c r="D101" s="94" t="s">
        <v>1500</v>
      </c>
      <c r="E101" s="94" t="s">
        <v>654</v>
      </c>
      <c r="F101" s="95">
        <f>F102</f>
        <v>40.57</v>
      </c>
      <c r="G101" s="95">
        <f>G102</f>
        <v>40.57</v>
      </c>
      <c r="H101" s="96">
        <f t="shared" si="21"/>
        <v>1</v>
      </c>
    </row>
    <row r="102" spans="1:8" ht="20.25" customHeight="1" outlineLevel="6">
      <c r="A102" s="93" t="s">
        <v>667</v>
      </c>
      <c r="B102" s="94" t="s">
        <v>689</v>
      </c>
      <c r="C102" s="94" t="s">
        <v>675</v>
      </c>
      <c r="D102" s="94" t="s">
        <v>1500</v>
      </c>
      <c r="E102" s="94" t="s">
        <v>221</v>
      </c>
      <c r="F102" s="95">
        <f>F103</f>
        <v>40.57</v>
      </c>
      <c r="G102" s="95">
        <f>G103</f>
        <v>40.57</v>
      </c>
      <c r="H102" s="96">
        <f t="shared" si="21"/>
        <v>1</v>
      </c>
    </row>
    <row r="103" spans="1:8" ht="36" outlineLevel="6">
      <c r="A103" s="93" t="s">
        <v>668</v>
      </c>
      <c r="B103" s="94" t="s">
        <v>689</v>
      </c>
      <c r="C103" s="94" t="s">
        <v>675</v>
      </c>
      <c r="D103" s="94" t="s">
        <v>1500</v>
      </c>
      <c r="E103" s="94" t="s">
        <v>669</v>
      </c>
      <c r="F103" s="95">
        <v>40.57</v>
      </c>
      <c r="G103" s="95">
        <v>40.57</v>
      </c>
      <c r="H103" s="96">
        <f t="shared" si="21"/>
        <v>1</v>
      </c>
    </row>
    <row r="104" spans="1:8" ht="42.75" customHeight="1" outlineLevel="7">
      <c r="A104" s="233" t="s">
        <v>1501</v>
      </c>
      <c r="B104" s="227" t="s">
        <v>689</v>
      </c>
      <c r="C104" s="227" t="s">
        <v>675</v>
      </c>
      <c r="D104" s="227" t="s">
        <v>1502</v>
      </c>
      <c r="E104" s="227" t="s">
        <v>654</v>
      </c>
      <c r="F104" s="245">
        <f>F105</f>
        <v>11256.95349</v>
      </c>
      <c r="G104" s="245">
        <f>G105</f>
        <v>11116.25058</v>
      </c>
      <c r="H104" s="96">
        <f t="shared" si="21"/>
        <v>0.98750080027202813</v>
      </c>
    </row>
    <row r="105" spans="1:8" ht="43.5" customHeight="1" outlineLevel="7">
      <c r="A105" s="93" t="s">
        <v>1503</v>
      </c>
      <c r="B105" s="94" t="s">
        <v>689</v>
      </c>
      <c r="C105" s="94" t="s">
        <v>675</v>
      </c>
      <c r="D105" s="94" t="s">
        <v>1504</v>
      </c>
      <c r="E105" s="94" t="s">
        <v>654</v>
      </c>
      <c r="F105" s="95">
        <f>F106</f>
        <v>11256.95349</v>
      </c>
      <c r="G105" s="95">
        <f>G106</f>
        <v>11116.25058</v>
      </c>
      <c r="H105" s="96">
        <f t="shared" si="21"/>
        <v>0.98750080027202813</v>
      </c>
    </row>
    <row r="106" spans="1:8" ht="54" outlineLevel="7">
      <c r="A106" s="93" t="s">
        <v>707</v>
      </c>
      <c r="B106" s="94" t="s">
        <v>689</v>
      </c>
      <c r="C106" s="94" t="s">
        <v>675</v>
      </c>
      <c r="D106" s="94" t="s">
        <v>1505</v>
      </c>
      <c r="E106" s="94" t="s">
        <v>654</v>
      </c>
      <c r="F106" s="95">
        <f t="shared" ref="F106:G106" si="28">F107+F109</f>
        <v>11256.95349</v>
      </c>
      <c r="G106" s="95">
        <f t="shared" si="28"/>
        <v>11116.25058</v>
      </c>
      <c r="H106" s="96">
        <f t="shared" si="21"/>
        <v>0.98750080027202813</v>
      </c>
    </row>
    <row r="107" spans="1:8" ht="36" outlineLevel="7">
      <c r="A107" s="93" t="s">
        <v>667</v>
      </c>
      <c r="B107" s="94" t="s">
        <v>689</v>
      </c>
      <c r="C107" s="94" t="s">
        <v>675</v>
      </c>
      <c r="D107" s="94" t="s">
        <v>1505</v>
      </c>
      <c r="E107" s="94" t="s">
        <v>221</v>
      </c>
      <c r="F107" s="95">
        <f t="shared" ref="F107:G107" si="29">F108</f>
        <v>11049.173489999999</v>
      </c>
      <c r="G107" s="95">
        <f t="shared" si="29"/>
        <v>10939.2264</v>
      </c>
      <c r="H107" s="96">
        <f t="shared" si="21"/>
        <v>0.99004929281819076</v>
      </c>
    </row>
    <row r="108" spans="1:8" ht="36" outlineLevel="7">
      <c r="A108" s="93" t="s">
        <v>668</v>
      </c>
      <c r="B108" s="94" t="s">
        <v>689</v>
      </c>
      <c r="C108" s="94" t="s">
        <v>675</v>
      </c>
      <c r="D108" s="94" t="s">
        <v>1505</v>
      </c>
      <c r="E108" s="94" t="s">
        <v>669</v>
      </c>
      <c r="F108" s="95">
        <v>11049.173489999999</v>
      </c>
      <c r="G108" s="95">
        <v>10939.2264</v>
      </c>
      <c r="H108" s="96">
        <f t="shared" si="21"/>
        <v>0.99004929281819076</v>
      </c>
    </row>
    <row r="109" spans="1:8" ht="21" customHeight="1" outlineLevel="3">
      <c r="A109" s="93" t="s">
        <v>670</v>
      </c>
      <c r="B109" s="94" t="s">
        <v>689</v>
      </c>
      <c r="C109" s="94" t="s">
        <v>675</v>
      </c>
      <c r="D109" s="94" t="s">
        <v>1505</v>
      </c>
      <c r="E109" s="94" t="s">
        <v>671</v>
      </c>
      <c r="F109" s="95">
        <f>F110</f>
        <v>207.78</v>
      </c>
      <c r="G109" s="95">
        <f>G110</f>
        <v>177.02418</v>
      </c>
      <c r="H109" s="96">
        <f t="shared" si="21"/>
        <v>0.85197892001155073</v>
      </c>
    </row>
    <row r="110" spans="1:8" ht="36.75" customHeight="1" outlineLevel="5">
      <c r="A110" s="93" t="s">
        <v>672</v>
      </c>
      <c r="B110" s="94" t="s">
        <v>689</v>
      </c>
      <c r="C110" s="94" t="s">
        <v>675</v>
      </c>
      <c r="D110" s="94" t="s">
        <v>1505</v>
      </c>
      <c r="E110" s="94" t="s">
        <v>673</v>
      </c>
      <c r="F110" s="95">
        <v>207.78</v>
      </c>
      <c r="G110" s="95">
        <v>177.02418</v>
      </c>
      <c r="H110" s="96">
        <f t="shared" si="21"/>
        <v>0.85197892001155073</v>
      </c>
    </row>
    <row r="111" spans="1:8" ht="54.75" customHeight="1" outlineLevel="6">
      <c r="A111" s="93" t="s">
        <v>659</v>
      </c>
      <c r="B111" s="94" t="s">
        <v>689</v>
      </c>
      <c r="C111" s="94" t="s">
        <v>675</v>
      </c>
      <c r="D111" s="94" t="s">
        <v>660</v>
      </c>
      <c r="E111" s="94" t="s">
        <v>654</v>
      </c>
      <c r="F111" s="224">
        <f>F112+F129+F115+F122+F125</f>
        <v>41948.180779999995</v>
      </c>
      <c r="G111" s="224">
        <f>G112+G129+G115+G122+G125</f>
        <v>41375.830490000008</v>
      </c>
      <c r="H111" s="96">
        <f t="shared" si="21"/>
        <v>0.98635577802523267</v>
      </c>
    </row>
    <row r="112" spans="1:8" ht="22.5" customHeight="1" outlineLevel="7">
      <c r="A112" s="93" t="s">
        <v>703</v>
      </c>
      <c r="B112" s="94" t="s">
        <v>689</v>
      </c>
      <c r="C112" s="94" t="s">
        <v>675</v>
      </c>
      <c r="D112" s="94" t="s">
        <v>704</v>
      </c>
      <c r="E112" s="94" t="s">
        <v>654</v>
      </c>
      <c r="F112" s="95">
        <f>F113</f>
        <v>10.841200000000001</v>
      </c>
      <c r="G112" s="95">
        <f>G113</f>
        <v>10.841200000000001</v>
      </c>
      <c r="H112" s="96">
        <f t="shared" si="21"/>
        <v>1</v>
      </c>
    </row>
    <row r="113" spans="1:8" ht="22.5" customHeight="1" outlineLevel="7">
      <c r="A113" s="93" t="s">
        <v>667</v>
      </c>
      <c r="B113" s="94" t="s">
        <v>689</v>
      </c>
      <c r="C113" s="94" t="s">
        <v>675</v>
      </c>
      <c r="D113" s="94" t="s">
        <v>704</v>
      </c>
      <c r="E113" s="94" t="s">
        <v>221</v>
      </c>
      <c r="F113" s="95">
        <f>F114</f>
        <v>10.841200000000001</v>
      </c>
      <c r="G113" s="95">
        <f>G114</f>
        <v>10.841200000000001</v>
      </c>
      <c r="H113" s="96">
        <f t="shared" si="21"/>
        <v>1</v>
      </c>
    </row>
    <row r="114" spans="1:8" ht="36" outlineLevel="7">
      <c r="A114" s="93" t="s">
        <v>668</v>
      </c>
      <c r="B114" s="94" t="s">
        <v>689</v>
      </c>
      <c r="C114" s="94" t="s">
        <v>675</v>
      </c>
      <c r="D114" s="94" t="s">
        <v>704</v>
      </c>
      <c r="E114" s="94" t="s">
        <v>669</v>
      </c>
      <c r="F114" s="95">
        <v>10.841200000000001</v>
      </c>
      <c r="G114" s="95">
        <v>10.841200000000001</v>
      </c>
      <c r="H114" s="96">
        <f t="shared" si="21"/>
        <v>1</v>
      </c>
    </row>
    <row r="115" spans="1:8" ht="22.5" customHeight="1" outlineLevel="7">
      <c r="A115" s="93" t="s">
        <v>661</v>
      </c>
      <c r="B115" s="94" t="s">
        <v>689</v>
      </c>
      <c r="C115" s="94" t="s">
        <v>675</v>
      </c>
      <c r="D115" s="94" t="s">
        <v>662</v>
      </c>
      <c r="E115" s="94" t="s">
        <v>654</v>
      </c>
      <c r="F115" s="95">
        <f>F116+F118+F120</f>
        <v>21748.018359999998</v>
      </c>
      <c r="G115" s="95">
        <f>G116+G118+G120</f>
        <v>21488.674129999999</v>
      </c>
      <c r="H115" s="96">
        <f t="shared" si="21"/>
        <v>0.98807504087466669</v>
      </c>
    </row>
    <row r="116" spans="1:8" ht="22.5" customHeight="1" outlineLevel="7">
      <c r="A116" s="93" t="s">
        <v>663</v>
      </c>
      <c r="B116" s="94" t="s">
        <v>689</v>
      </c>
      <c r="C116" s="94" t="s">
        <v>675</v>
      </c>
      <c r="D116" s="94" t="s">
        <v>662</v>
      </c>
      <c r="E116" s="94" t="s">
        <v>664</v>
      </c>
      <c r="F116" s="95">
        <f t="shared" ref="F116:G116" si="30">F117</f>
        <v>21720.018359999998</v>
      </c>
      <c r="G116" s="95">
        <f t="shared" si="30"/>
        <v>21460.904129999999</v>
      </c>
      <c r="H116" s="96">
        <f t="shared" si="21"/>
        <v>0.98807025732182674</v>
      </c>
    </row>
    <row r="117" spans="1:8" ht="22.5" customHeight="1" outlineLevel="7">
      <c r="A117" s="93" t="s">
        <v>665</v>
      </c>
      <c r="B117" s="94" t="s">
        <v>689</v>
      </c>
      <c r="C117" s="94" t="s">
        <v>675</v>
      </c>
      <c r="D117" s="94" t="s">
        <v>662</v>
      </c>
      <c r="E117" s="94" t="s">
        <v>666</v>
      </c>
      <c r="F117" s="95">
        <v>21720.018359999998</v>
      </c>
      <c r="G117" s="95">
        <v>21460.904129999999</v>
      </c>
      <c r="H117" s="96">
        <f t="shared" si="21"/>
        <v>0.98807025732182674</v>
      </c>
    </row>
    <row r="118" spans="1:8" ht="19.5" customHeight="1" outlineLevel="7">
      <c r="A118" s="93" t="s">
        <v>667</v>
      </c>
      <c r="B118" s="94" t="s">
        <v>689</v>
      </c>
      <c r="C118" s="94" t="s">
        <v>675</v>
      </c>
      <c r="D118" s="94" t="s">
        <v>662</v>
      </c>
      <c r="E118" s="94" t="s">
        <v>221</v>
      </c>
      <c r="F118" s="243">
        <f t="shared" ref="F118" si="31">F119</f>
        <v>20</v>
      </c>
      <c r="G118" s="95">
        <f>G119</f>
        <v>19.77</v>
      </c>
      <c r="H118" s="96">
        <f t="shared" si="21"/>
        <v>0.98849999999999993</v>
      </c>
    </row>
    <row r="119" spans="1:8" ht="22.5" customHeight="1" outlineLevel="7">
      <c r="A119" s="93" t="s">
        <v>668</v>
      </c>
      <c r="B119" s="94" t="s">
        <v>689</v>
      </c>
      <c r="C119" s="94" t="s">
        <v>675</v>
      </c>
      <c r="D119" s="94" t="s">
        <v>662</v>
      </c>
      <c r="E119" s="94" t="s">
        <v>669</v>
      </c>
      <c r="F119" s="95">
        <v>20</v>
      </c>
      <c r="G119" s="95">
        <v>19.77</v>
      </c>
      <c r="H119" s="96">
        <f t="shared" si="21"/>
        <v>0.98849999999999993</v>
      </c>
    </row>
    <row r="120" spans="1:8" ht="37.5" customHeight="1" outlineLevel="7">
      <c r="A120" s="93" t="s">
        <v>716</v>
      </c>
      <c r="B120" s="94" t="s">
        <v>689</v>
      </c>
      <c r="C120" s="94" t="s">
        <v>675</v>
      </c>
      <c r="D120" s="94" t="s">
        <v>662</v>
      </c>
      <c r="E120" s="94" t="s">
        <v>717</v>
      </c>
      <c r="F120" s="95">
        <f>F121</f>
        <v>8</v>
      </c>
      <c r="G120" s="95">
        <f>G121</f>
        <v>8</v>
      </c>
      <c r="H120" s="96">
        <f t="shared" si="21"/>
        <v>1</v>
      </c>
    </row>
    <row r="121" spans="1:8" ht="56.25" customHeight="1" outlineLevel="7">
      <c r="A121" s="93" t="s">
        <v>718</v>
      </c>
      <c r="B121" s="94" t="s">
        <v>689</v>
      </c>
      <c r="C121" s="94" t="s">
        <v>675</v>
      </c>
      <c r="D121" s="94" t="s">
        <v>662</v>
      </c>
      <c r="E121" s="94" t="s">
        <v>719</v>
      </c>
      <c r="F121" s="95">
        <v>8</v>
      </c>
      <c r="G121" s="95">
        <v>8</v>
      </c>
      <c r="H121" s="96">
        <f t="shared" si="21"/>
        <v>1</v>
      </c>
    </row>
    <row r="122" spans="1:8" ht="19.5" customHeight="1" outlineLevel="7">
      <c r="A122" s="93" t="s">
        <v>725</v>
      </c>
      <c r="B122" s="94" t="s">
        <v>689</v>
      </c>
      <c r="C122" s="94" t="s">
        <v>675</v>
      </c>
      <c r="D122" s="94" t="s">
        <v>726</v>
      </c>
      <c r="E122" s="94" t="s">
        <v>654</v>
      </c>
      <c r="F122" s="243">
        <f t="shared" ref="F122:G123" si="32">F123</f>
        <v>178</v>
      </c>
      <c r="G122" s="243">
        <f t="shared" si="32"/>
        <v>173.76169999999999</v>
      </c>
      <c r="H122" s="96">
        <f t="shared" si="21"/>
        <v>0.97618932584269658</v>
      </c>
    </row>
    <row r="123" spans="1:8" ht="20.25" customHeight="1" outlineLevel="7">
      <c r="A123" s="93" t="s">
        <v>667</v>
      </c>
      <c r="B123" s="94" t="s">
        <v>689</v>
      </c>
      <c r="C123" s="94" t="s">
        <v>675</v>
      </c>
      <c r="D123" s="94" t="s">
        <v>726</v>
      </c>
      <c r="E123" s="94" t="s">
        <v>221</v>
      </c>
      <c r="F123" s="243">
        <f t="shared" si="32"/>
        <v>178</v>
      </c>
      <c r="G123" s="243">
        <f t="shared" si="32"/>
        <v>173.76169999999999</v>
      </c>
      <c r="H123" s="96">
        <f t="shared" si="21"/>
        <v>0.97618932584269658</v>
      </c>
    </row>
    <row r="124" spans="1:8" ht="19.5" customHeight="1" outlineLevel="7">
      <c r="A124" s="93" t="s">
        <v>668</v>
      </c>
      <c r="B124" s="94" t="s">
        <v>689</v>
      </c>
      <c r="C124" s="94" t="s">
        <v>675</v>
      </c>
      <c r="D124" s="94" t="s">
        <v>726</v>
      </c>
      <c r="E124" s="94" t="s">
        <v>669</v>
      </c>
      <c r="F124" s="95">
        <v>178</v>
      </c>
      <c r="G124" s="95">
        <v>173.76169999999999</v>
      </c>
      <c r="H124" s="96">
        <f t="shared" si="21"/>
        <v>0.97618932584269658</v>
      </c>
    </row>
    <row r="125" spans="1:8" ht="36" outlineLevel="7">
      <c r="A125" s="93" t="s">
        <v>727</v>
      </c>
      <c r="B125" s="94" t="s">
        <v>689</v>
      </c>
      <c r="C125" s="94" t="s">
        <v>675</v>
      </c>
      <c r="D125" s="94" t="s">
        <v>728</v>
      </c>
      <c r="E125" s="94" t="s">
        <v>654</v>
      </c>
      <c r="F125" s="95">
        <f>F126</f>
        <v>8545.2873199999995</v>
      </c>
      <c r="G125" s="95">
        <f>G126</f>
        <v>8545.2873199999995</v>
      </c>
      <c r="H125" s="96">
        <f t="shared" si="21"/>
        <v>1</v>
      </c>
    </row>
    <row r="126" spans="1:8" outlineLevel="7">
      <c r="A126" s="93" t="s">
        <v>670</v>
      </c>
      <c r="B126" s="94" t="s">
        <v>689</v>
      </c>
      <c r="C126" s="94" t="s">
        <v>675</v>
      </c>
      <c r="D126" s="94" t="s">
        <v>728</v>
      </c>
      <c r="E126" s="94" t="s">
        <v>671</v>
      </c>
      <c r="F126" s="95">
        <f>F127+F128</f>
        <v>8545.2873199999995</v>
      </c>
      <c r="G126" s="95">
        <f>G127+G128</f>
        <v>8545.2873199999995</v>
      </c>
      <c r="H126" s="96">
        <f t="shared" si="21"/>
        <v>1</v>
      </c>
    </row>
    <row r="127" spans="1:8" ht="20.25" customHeight="1" outlineLevel="7">
      <c r="A127" s="93" t="s">
        <v>729</v>
      </c>
      <c r="B127" s="94" t="s">
        <v>689</v>
      </c>
      <c r="C127" s="94" t="s">
        <v>675</v>
      </c>
      <c r="D127" s="94" t="s">
        <v>728</v>
      </c>
      <c r="E127" s="94" t="s">
        <v>730</v>
      </c>
      <c r="F127" s="95">
        <v>604.03814</v>
      </c>
      <c r="G127" s="95">
        <v>604.03814</v>
      </c>
      <c r="H127" s="96">
        <f t="shared" si="21"/>
        <v>1</v>
      </c>
    </row>
    <row r="128" spans="1:8" ht="27.75" customHeight="1" outlineLevel="7">
      <c r="A128" s="93" t="s">
        <v>1506</v>
      </c>
      <c r="B128" s="94" t="s">
        <v>689</v>
      </c>
      <c r="C128" s="94" t="s">
        <v>675</v>
      </c>
      <c r="D128" s="94" t="s">
        <v>728</v>
      </c>
      <c r="E128" s="94" t="s">
        <v>673</v>
      </c>
      <c r="F128" s="95">
        <v>7941.2491799999998</v>
      </c>
      <c r="G128" s="95">
        <v>7941.2491799999998</v>
      </c>
      <c r="H128" s="96">
        <f t="shared" si="21"/>
        <v>1</v>
      </c>
    </row>
    <row r="129" spans="1:8" outlineLevel="7">
      <c r="A129" s="93" t="s">
        <v>678</v>
      </c>
      <c r="B129" s="94" t="s">
        <v>689</v>
      </c>
      <c r="C129" s="94" t="s">
        <v>675</v>
      </c>
      <c r="D129" s="94" t="s">
        <v>679</v>
      </c>
      <c r="E129" s="94" t="s">
        <v>654</v>
      </c>
      <c r="F129" s="224">
        <f>F166+F138+F133+F141+F146+F151+F156+F161+F171+F130</f>
        <v>11466.0339</v>
      </c>
      <c r="G129" s="224">
        <f>G166+G138+G133+G141+G146+G151+G156+G161+G171+G130</f>
        <v>11157.26614</v>
      </c>
      <c r="H129" s="96">
        <f t="shared" si="21"/>
        <v>0.97307109304813755</v>
      </c>
    </row>
    <row r="130" spans="1:8" ht="46.8" outlineLevel="7">
      <c r="A130" s="246" t="s">
        <v>1676</v>
      </c>
      <c r="B130" s="94" t="s">
        <v>689</v>
      </c>
      <c r="C130" s="94" t="s">
        <v>675</v>
      </c>
      <c r="D130" s="94" t="s">
        <v>1675</v>
      </c>
      <c r="E130" s="94" t="s">
        <v>654</v>
      </c>
      <c r="F130" s="95">
        <f>F131</f>
        <v>124.992</v>
      </c>
      <c r="G130" s="95">
        <f>G131</f>
        <v>124.992</v>
      </c>
      <c r="H130" s="96">
        <f t="shared" si="21"/>
        <v>1</v>
      </c>
    </row>
    <row r="131" spans="1:8" ht="46.8" outlineLevel="7">
      <c r="A131" s="246" t="s">
        <v>663</v>
      </c>
      <c r="B131" s="94" t="s">
        <v>689</v>
      </c>
      <c r="C131" s="94" t="s">
        <v>675</v>
      </c>
      <c r="D131" s="94" t="s">
        <v>1675</v>
      </c>
      <c r="E131" s="94" t="s">
        <v>664</v>
      </c>
      <c r="F131" s="95">
        <f>F132</f>
        <v>124.992</v>
      </c>
      <c r="G131" s="95">
        <f>G132</f>
        <v>124.992</v>
      </c>
      <c r="H131" s="96">
        <f t="shared" si="21"/>
        <v>1</v>
      </c>
    </row>
    <row r="132" spans="1:8" outlineLevel="7">
      <c r="A132" s="246" t="s">
        <v>665</v>
      </c>
      <c r="B132" s="94" t="s">
        <v>689</v>
      </c>
      <c r="C132" s="94" t="s">
        <v>675</v>
      </c>
      <c r="D132" s="94" t="s">
        <v>1675</v>
      </c>
      <c r="E132" s="94" t="s">
        <v>666</v>
      </c>
      <c r="F132" s="95">
        <v>124.992</v>
      </c>
      <c r="G132" s="95">
        <v>124.992</v>
      </c>
      <c r="H132" s="96">
        <f t="shared" si="21"/>
        <v>1</v>
      </c>
    </row>
    <row r="133" spans="1:8" ht="54" outlineLevel="7">
      <c r="A133" s="98" t="s">
        <v>1507</v>
      </c>
      <c r="B133" s="94" t="s">
        <v>689</v>
      </c>
      <c r="C133" s="94" t="s">
        <v>675</v>
      </c>
      <c r="D133" s="94" t="s">
        <v>732</v>
      </c>
      <c r="E133" s="94" t="s">
        <v>654</v>
      </c>
      <c r="F133" s="95">
        <f t="shared" ref="F133:G133" si="33">F134+F136</f>
        <v>2400.9899999999998</v>
      </c>
      <c r="G133" s="95">
        <f t="shared" si="33"/>
        <v>2400.9899999999998</v>
      </c>
      <c r="H133" s="96">
        <f t="shared" si="21"/>
        <v>1</v>
      </c>
    </row>
    <row r="134" spans="1:8" ht="20.25" customHeight="1" outlineLevel="7">
      <c r="A134" s="93" t="s">
        <v>663</v>
      </c>
      <c r="B134" s="94" t="s">
        <v>689</v>
      </c>
      <c r="C134" s="94" t="s">
        <v>675</v>
      </c>
      <c r="D134" s="94" t="s">
        <v>732</v>
      </c>
      <c r="E134" s="94" t="s">
        <v>664</v>
      </c>
      <c r="F134" s="95">
        <f t="shared" ref="F134:G134" si="34">F135</f>
        <v>2121.2946299999999</v>
      </c>
      <c r="G134" s="95">
        <f t="shared" si="34"/>
        <v>2121.2946299999999</v>
      </c>
      <c r="H134" s="96">
        <f t="shared" si="21"/>
        <v>1</v>
      </c>
    </row>
    <row r="135" spans="1:8" ht="21" customHeight="1" outlineLevel="3">
      <c r="A135" s="93" t="s">
        <v>665</v>
      </c>
      <c r="B135" s="94" t="s">
        <v>689</v>
      </c>
      <c r="C135" s="94" t="s">
        <v>675</v>
      </c>
      <c r="D135" s="94" t="s">
        <v>732</v>
      </c>
      <c r="E135" s="94" t="s">
        <v>666</v>
      </c>
      <c r="F135" s="95">
        <v>2121.2946299999999</v>
      </c>
      <c r="G135" s="95">
        <v>2121.2946299999999</v>
      </c>
      <c r="H135" s="96">
        <f t="shared" si="21"/>
        <v>1</v>
      </c>
    </row>
    <row r="136" spans="1:8" ht="36" outlineLevel="3">
      <c r="A136" s="93" t="s">
        <v>667</v>
      </c>
      <c r="B136" s="94" t="s">
        <v>689</v>
      </c>
      <c r="C136" s="94" t="s">
        <v>675</v>
      </c>
      <c r="D136" s="94" t="s">
        <v>732</v>
      </c>
      <c r="E136" s="94" t="s">
        <v>221</v>
      </c>
      <c r="F136" s="95">
        <f t="shared" ref="F136:G136" si="35">F137</f>
        <v>279.69537000000003</v>
      </c>
      <c r="G136" s="95">
        <f t="shared" si="35"/>
        <v>279.69537000000003</v>
      </c>
      <c r="H136" s="96">
        <f t="shared" si="21"/>
        <v>1</v>
      </c>
    </row>
    <row r="137" spans="1:8" ht="21" customHeight="1" outlineLevel="3">
      <c r="A137" s="93" t="s">
        <v>668</v>
      </c>
      <c r="B137" s="94" t="s">
        <v>689</v>
      </c>
      <c r="C137" s="94" t="s">
        <v>675</v>
      </c>
      <c r="D137" s="94" t="s">
        <v>732</v>
      </c>
      <c r="E137" s="94" t="s">
        <v>669</v>
      </c>
      <c r="F137" s="95">
        <v>279.69537000000003</v>
      </c>
      <c r="G137" s="95">
        <v>279.69537000000003</v>
      </c>
      <c r="H137" s="96">
        <f t="shared" si="21"/>
        <v>1</v>
      </c>
    </row>
    <row r="138" spans="1:8" ht="21" customHeight="1" outlineLevel="3">
      <c r="A138" s="93" t="s">
        <v>1508</v>
      </c>
      <c r="B138" s="94" t="s">
        <v>689</v>
      </c>
      <c r="C138" s="94" t="s">
        <v>675</v>
      </c>
      <c r="D138" s="94" t="s">
        <v>1509</v>
      </c>
      <c r="E138" s="94" t="s">
        <v>654</v>
      </c>
      <c r="F138" s="95">
        <f>F139</f>
        <v>342.04199999999997</v>
      </c>
      <c r="G138" s="95">
        <f>G139</f>
        <v>342.04199999999997</v>
      </c>
      <c r="H138" s="96">
        <f t="shared" si="21"/>
        <v>1</v>
      </c>
    </row>
    <row r="139" spans="1:8" ht="54.75" customHeight="1" outlineLevel="7">
      <c r="A139" s="93" t="s">
        <v>663</v>
      </c>
      <c r="B139" s="94" t="s">
        <v>689</v>
      </c>
      <c r="C139" s="94" t="s">
        <v>675</v>
      </c>
      <c r="D139" s="94" t="s">
        <v>1509</v>
      </c>
      <c r="E139" s="94" t="s">
        <v>664</v>
      </c>
      <c r="F139" s="95">
        <f>F140</f>
        <v>342.04199999999997</v>
      </c>
      <c r="G139" s="95">
        <f>G140</f>
        <v>342.04199999999997</v>
      </c>
      <c r="H139" s="96">
        <f t="shared" si="21"/>
        <v>1</v>
      </c>
    </row>
    <row r="140" spans="1:8" ht="42" customHeight="1" outlineLevel="7">
      <c r="A140" s="93" t="s">
        <v>665</v>
      </c>
      <c r="B140" s="94" t="s">
        <v>689</v>
      </c>
      <c r="C140" s="94" t="s">
        <v>675</v>
      </c>
      <c r="D140" s="94" t="s">
        <v>1509</v>
      </c>
      <c r="E140" s="94" t="s">
        <v>666</v>
      </c>
      <c r="F140" s="95">
        <v>342.04199999999997</v>
      </c>
      <c r="G140" s="95">
        <v>342.04199999999997</v>
      </c>
      <c r="H140" s="96">
        <f t="shared" si="21"/>
        <v>1</v>
      </c>
    </row>
    <row r="141" spans="1:8" ht="18.75" customHeight="1" outlineLevel="7">
      <c r="A141" s="98" t="s">
        <v>1510</v>
      </c>
      <c r="B141" s="94" t="s">
        <v>689</v>
      </c>
      <c r="C141" s="94" t="s">
        <v>675</v>
      </c>
      <c r="D141" s="94" t="s">
        <v>733</v>
      </c>
      <c r="E141" s="94" t="s">
        <v>654</v>
      </c>
      <c r="F141" s="95">
        <f t="shared" ref="F141:G141" si="36">F142+F144</f>
        <v>1181.384</v>
      </c>
      <c r="G141" s="95">
        <f t="shared" si="36"/>
        <v>1159.4347300000002</v>
      </c>
      <c r="H141" s="96">
        <f t="shared" ref="H141:H204" si="37">G141/F141</f>
        <v>0.98142071502576655</v>
      </c>
    </row>
    <row r="142" spans="1:8" ht="21" customHeight="1" outlineLevel="7">
      <c r="A142" s="93" t="s">
        <v>663</v>
      </c>
      <c r="B142" s="94" t="s">
        <v>689</v>
      </c>
      <c r="C142" s="94" t="s">
        <v>675</v>
      </c>
      <c r="D142" s="94" t="s">
        <v>733</v>
      </c>
      <c r="E142" s="94" t="s">
        <v>664</v>
      </c>
      <c r="F142" s="95">
        <f t="shared" ref="F142:G142" si="38">F143</f>
        <v>1057.1933799999999</v>
      </c>
      <c r="G142" s="95">
        <f t="shared" si="38"/>
        <v>1035.2441100000001</v>
      </c>
      <c r="H142" s="96">
        <f t="shared" si="37"/>
        <v>0.97923816927419671</v>
      </c>
    </row>
    <row r="143" spans="1:8" ht="36" outlineLevel="7">
      <c r="A143" s="93" t="s">
        <v>665</v>
      </c>
      <c r="B143" s="94" t="s">
        <v>689</v>
      </c>
      <c r="C143" s="94" t="s">
        <v>675</v>
      </c>
      <c r="D143" s="94" t="s">
        <v>733</v>
      </c>
      <c r="E143" s="94" t="s">
        <v>666</v>
      </c>
      <c r="F143" s="95">
        <v>1057.1933799999999</v>
      </c>
      <c r="G143" s="95">
        <v>1035.2441100000001</v>
      </c>
      <c r="H143" s="96">
        <f t="shared" si="37"/>
        <v>0.97923816927419671</v>
      </c>
    </row>
    <row r="144" spans="1:8" ht="39" customHeight="1" outlineLevel="7">
      <c r="A144" s="93" t="s">
        <v>667</v>
      </c>
      <c r="B144" s="94" t="s">
        <v>689</v>
      </c>
      <c r="C144" s="94" t="s">
        <v>675</v>
      </c>
      <c r="D144" s="94" t="s">
        <v>733</v>
      </c>
      <c r="E144" s="94" t="s">
        <v>221</v>
      </c>
      <c r="F144" s="95">
        <f t="shared" ref="F144:G144" si="39">F145</f>
        <v>124.19062</v>
      </c>
      <c r="G144" s="95">
        <f t="shared" si="39"/>
        <v>124.19062</v>
      </c>
      <c r="H144" s="96">
        <f t="shared" si="37"/>
        <v>1</v>
      </c>
    </row>
    <row r="145" spans="1:8" ht="43.5" customHeight="1" outlineLevel="7">
      <c r="A145" s="93" t="s">
        <v>668</v>
      </c>
      <c r="B145" s="94" t="s">
        <v>689</v>
      </c>
      <c r="C145" s="94" t="s">
        <v>675</v>
      </c>
      <c r="D145" s="94" t="s">
        <v>733</v>
      </c>
      <c r="E145" s="94" t="s">
        <v>669</v>
      </c>
      <c r="F145" s="95">
        <v>124.19062</v>
      </c>
      <c r="G145" s="95">
        <v>124.19062</v>
      </c>
      <c r="H145" s="96">
        <f t="shared" si="37"/>
        <v>1</v>
      </c>
    </row>
    <row r="146" spans="1:8" ht="18" customHeight="1" outlineLevel="7">
      <c r="A146" s="98" t="s">
        <v>1511</v>
      </c>
      <c r="B146" s="94" t="s">
        <v>689</v>
      </c>
      <c r="C146" s="94" t="s">
        <v>675</v>
      </c>
      <c r="D146" s="94" t="s">
        <v>734</v>
      </c>
      <c r="E146" s="94" t="s">
        <v>654</v>
      </c>
      <c r="F146" s="95">
        <f>F147+F149</f>
        <v>765.95399999999995</v>
      </c>
      <c r="G146" s="95">
        <f>G147+G149</f>
        <v>765.95399999999995</v>
      </c>
      <c r="H146" s="96">
        <f t="shared" si="37"/>
        <v>1</v>
      </c>
    </row>
    <row r="147" spans="1:8" ht="18.75" customHeight="1" outlineLevel="7">
      <c r="A147" s="93" t="s">
        <v>663</v>
      </c>
      <c r="B147" s="94" t="s">
        <v>689</v>
      </c>
      <c r="C147" s="94" t="s">
        <v>675</v>
      </c>
      <c r="D147" s="94" t="s">
        <v>734</v>
      </c>
      <c r="E147" s="94" t="s">
        <v>664</v>
      </c>
      <c r="F147" s="95">
        <f t="shared" ref="F147:G147" si="40">F148</f>
        <v>760.15616</v>
      </c>
      <c r="G147" s="95">
        <f t="shared" si="40"/>
        <v>760.15616</v>
      </c>
      <c r="H147" s="96">
        <f t="shared" si="37"/>
        <v>1</v>
      </c>
    </row>
    <row r="148" spans="1:8" ht="36" outlineLevel="7">
      <c r="A148" s="93" t="s">
        <v>665</v>
      </c>
      <c r="B148" s="94" t="s">
        <v>689</v>
      </c>
      <c r="C148" s="94" t="s">
        <v>675</v>
      </c>
      <c r="D148" s="94" t="s">
        <v>734</v>
      </c>
      <c r="E148" s="94" t="s">
        <v>666</v>
      </c>
      <c r="F148" s="95">
        <v>760.15616</v>
      </c>
      <c r="G148" s="95">
        <v>760.15616</v>
      </c>
      <c r="H148" s="96">
        <f t="shared" si="37"/>
        <v>1</v>
      </c>
    </row>
    <row r="149" spans="1:8" ht="55.5" customHeight="1" outlineLevel="7">
      <c r="A149" s="93" t="s">
        <v>667</v>
      </c>
      <c r="B149" s="94" t="s">
        <v>689</v>
      </c>
      <c r="C149" s="94" t="s">
        <v>675</v>
      </c>
      <c r="D149" s="94" t="s">
        <v>734</v>
      </c>
      <c r="E149" s="94" t="s">
        <v>221</v>
      </c>
      <c r="F149" s="95">
        <f>F150</f>
        <v>5.7978399999999999</v>
      </c>
      <c r="G149" s="95">
        <f>G150</f>
        <v>5.7978399999999999</v>
      </c>
      <c r="H149" s="96">
        <f t="shared" si="37"/>
        <v>1</v>
      </c>
    </row>
    <row r="150" spans="1:8" ht="54" customHeight="1" outlineLevel="7">
      <c r="A150" s="93" t="s">
        <v>668</v>
      </c>
      <c r="B150" s="94" t="s">
        <v>689</v>
      </c>
      <c r="C150" s="94" t="s">
        <v>675</v>
      </c>
      <c r="D150" s="94" t="s">
        <v>734</v>
      </c>
      <c r="E150" s="94" t="s">
        <v>669</v>
      </c>
      <c r="F150" s="95">
        <v>5.7978399999999999</v>
      </c>
      <c r="G150" s="95">
        <v>5.7978399999999999</v>
      </c>
      <c r="H150" s="96">
        <f t="shared" si="37"/>
        <v>1</v>
      </c>
    </row>
    <row r="151" spans="1:8" ht="18" customHeight="1" outlineLevel="7">
      <c r="A151" s="98" t="s">
        <v>1512</v>
      </c>
      <c r="B151" s="94" t="s">
        <v>689</v>
      </c>
      <c r="C151" s="94" t="s">
        <v>675</v>
      </c>
      <c r="D151" s="94" t="s">
        <v>735</v>
      </c>
      <c r="E151" s="94" t="s">
        <v>654</v>
      </c>
      <c r="F151" s="95">
        <f t="shared" ref="F151:G151" si="41">F152+F154</f>
        <v>774.98099999999999</v>
      </c>
      <c r="G151" s="95">
        <f t="shared" si="41"/>
        <v>672.54948999999999</v>
      </c>
      <c r="H151" s="96">
        <f t="shared" si="37"/>
        <v>0.86782706930879594</v>
      </c>
    </row>
    <row r="152" spans="1:8" ht="21" customHeight="1" outlineLevel="7">
      <c r="A152" s="93" t="s">
        <v>663</v>
      </c>
      <c r="B152" s="94" t="s">
        <v>689</v>
      </c>
      <c r="C152" s="94" t="s">
        <v>675</v>
      </c>
      <c r="D152" s="94" t="s">
        <v>735</v>
      </c>
      <c r="E152" s="94" t="s">
        <v>664</v>
      </c>
      <c r="F152" s="95">
        <f t="shared" ref="F152:G152" si="42">F153</f>
        <v>729.98099999999999</v>
      </c>
      <c r="G152" s="95">
        <f t="shared" si="42"/>
        <v>666.56777</v>
      </c>
      <c r="H152" s="96">
        <f t="shared" si="37"/>
        <v>0.91313030065166079</v>
      </c>
    </row>
    <row r="153" spans="1:8" ht="21" customHeight="1" outlineLevel="7">
      <c r="A153" s="93" t="s">
        <v>665</v>
      </c>
      <c r="B153" s="94" t="s">
        <v>689</v>
      </c>
      <c r="C153" s="94" t="s">
        <v>675</v>
      </c>
      <c r="D153" s="94" t="s">
        <v>735</v>
      </c>
      <c r="E153" s="94" t="s">
        <v>666</v>
      </c>
      <c r="F153" s="95">
        <v>729.98099999999999</v>
      </c>
      <c r="G153" s="95">
        <v>666.56777</v>
      </c>
      <c r="H153" s="96">
        <f t="shared" si="37"/>
        <v>0.91313030065166079</v>
      </c>
    </row>
    <row r="154" spans="1:8" ht="54.75" customHeight="1" outlineLevel="7">
      <c r="A154" s="93" t="s">
        <v>667</v>
      </c>
      <c r="B154" s="94" t="s">
        <v>689</v>
      </c>
      <c r="C154" s="94" t="s">
        <v>675</v>
      </c>
      <c r="D154" s="94" t="s">
        <v>735</v>
      </c>
      <c r="E154" s="94" t="s">
        <v>221</v>
      </c>
      <c r="F154" s="95">
        <f t="shared" ref="F154:G154" si="43">F155</f>
        <v>45</v>
      </c>
      <c r="G154" s="95">
        <f t="shared" si="43"/>
        <v>5.9817200000000001</v>
      </c>
      <c r="H154" s="96">
        <f t="shared" si="37"/>
        <v>0.13292711111111111</v>
      </c>
    </row>
    <row r="155" spans="1:8" ht="54.75" customHeight="1" outlineLevel="7">
      <c r="A155" s="93" t="s">
        <v>668</v>
      </c>
      <c r="B155" s="94" t="s">
        <v>689</v>
      </c>
      <c r="C155" s="94" t="s">
        <v>675</v>
      </c>
      <c r="D155" s="94" t="s">
        <v>735</v>
      </c>
      <c r="E155" s="94" t="s">
        <v>669</v>
      </c>
      <c r="F155" s="95">
        <v>45</v>
      </c>
      <c r="G155" s="95">
        <v>5.9817200000000001</v>
      </c>
      <c r="H155" s="96">
        <f t="shared" si="37"/>
        <v>0.13292711111111111</v>
      </c>
    </row>
    <row r="156" spans="1:8" ht="18.75" customHeight="1" outlineLevel="7">
      <c r="A156" s="93" t="s">
        <v>1513</v>
      </c>
      <c r="B156" s="94" t="s">
        <v>689</v>
      </c>
      <c r="C156" s="94" t="s">
        <v>675</v>
      </c>
      <c r="D156" s="94" t="s">
        <v>1514</v>
      </c>
      <c r="E156" s="94" t="s">
        <v>654</v>
      </c>
      <c r="F156" s="95">
        <f>F157+F159</f>
        <v>1819.318</v>
      </c>
      <c r="G156" s="95">
        <f>G157+G159</f>
        <v>1696.7075599999998</v>
      </c>
      <c r="H156" s="96">
        <f t="shared" si="37"/>
        <v>0.93260637227796339</v>
      </c>
    </row>
    <row r="157" spans="1:8" ht="18.75" customHeight="1" outlineLevel="7">
      <c r="A157" s="93" t="s">
        <v>663</v>
      </c>
      <c r="B157" s="94" t="s">
        <v>689</v>
      </c>
      <c r="C157" s="94" t="s">
        <v>675</v>
      </c>
      <c r="D157" s="94" t="s">
        <v>1514</v>
      </c>
      <c r="E157" s="94" t="s">
        <v>664</v>
      </c>
      <c r="F157" s="95">
        <f>F158</f>
        <v>1374.29971</v>
      </c>
      <c r="G157" s="95">
        <f>G158</f>
        <v>1360.2788499999999</v>
      </c>
      <c r="H157" s="96">
        <f t="shared" si="37"/>
        <v>0.98979781491767904</v>
      </c>
    </row>
    <row r="158" spans="1:8" ht="36" outlineLevel="7">
      <c r="A158" s="93" t="s">
        <v>665</v>
      </c>
      <c r="B158" s="94" t="s">
        <v>689</v>
      </c>
      <c r="C158" s="94" t="s">
        <v>675</v>
      </c>
      <c r="D158" s="94" t="s">
        <v>1514</v>
      </c>
      <c r="E158" s="94" t="s">
        <v>666</v>
      </c>
      <c r="F158" s="95">
        <v>1374.29971</v>
      </c>
      <c r="G158" s="95">
        <v>1360.2788499999999</v>
      </c>
      <c r="H158" s="96">
        <f t="shared" si="37"/>
        <v>0.98979781491767904</v>
      </c>
    </row>
    <row r="159" spans="1:8" ht="36" outlineLevel="7">
      <c r="A159" s="93" t="s">
        <v>667</v>
      </c>
      <c r="B159" s="94" t="s">
        <v>689</v>
      </c>
      <c r="C159" s="94" t="s">
        <v>675</v>
      </c>
      <c r="D159" s="94" t="s">
        <v>1514</v>
      </c>
      <c r="E159" s="94" t="s">
        <v>221</v>
      </c>
      <c r="F159" s="95">
        <f>F160</f>
        <v>445.01828999999998</v>
      </c>
      <c r="G159" s="95">
        <f>G160</f>
        <v>336.42871000000002</v>
      </c>
      <c r="H159" s="96">
        <f t="shared" si="37"/>
        <v>0.75598850105688919</v>
      </c>
    </row>
    <row r="160" spans="1:8" ht="36" outlineLevel="7">
      <c r="A160" s="93" t="s">
        <v>668</v>
      </c>
      <c r="B160" s="94" t="s">
        <v>689</v>
      </c>
      <c r="C160" s="94" t="s">
        <v>675</v>
      </c>
      <c r="D160" s="94" t="s">
        <v>1514</v>
      </c>
      <c r="E160" s="94" t="s">
        <v>669</v>
      </c>
      <c r="F160" s="95">
        <v>445.01828999999998</v>
      </c>
      <c r="G160" s="95">
        <v>336.42871000000002</v>
      </c>
      <c r="H160" s="96">
        <f t="shared" si="37"/>
        <v>0.75598850105688919</v>
      </c>
    </row>
    <row r="161" spans="1:8" ht="72" outlineLevel="7">
      <c r="A161" s="93" t="s">
        <v>1515</v>
      </c>
      <c r="B161" s="94" t="s">
        <v>689</v>
      </c>
      <c r="C161" s="94" t="s">
        <v>675</v>
      </c>
      <c r="D161" s="94" t="s">
        <v>1516</v>
      </c>
      <c r="E161" s="94" t="s">
        <v>654</v>
      </c>
      <c r="F161" s="95">
        <f>F162+F164</f>
        <v>2691.4160000000002</v>
      </c>
      <c r="G161" s="95">
        <f>G162+G164</f>
        <v>2691.4160000000002</v>
      </c>
      <c r="H161" s="96">
        <f t="shared" si="37"/>
        <v>1</v>
      </c>
    </row>
    <row r="162" spans="1:8" ht="72" outlineLevel="7">
      <c r="A162" s="93" t="s">
        <v>663</v>
      </c>
      <c r="B162" s="94" t="s">
        <v>689</v>
      </c>
      <c r="C162" s="94" t="s">
        <v>675</v>
      </c>
      <c r="D162" s="94" t="s">
        <v>1516</v>
      </c>
      <c r="E162" s="94" t="s">
        <v>664</v>
      </c>
      <c r="F162" s="95">
        <f>F163</f>
        <v>1929.04</v>
      </c>
      <c r="G162" s="95">
        <f>G163</f>
        <v>1929.04</v>
      </c>
      <c r="H162" s="96">
        <f t="shared" si="37"/>
        <v>1</v>
      </c>
    </row>
    <row r="163" spans="1:8" ht="19.5" customHeight="1" outlineLevel="7">
      <c r="A163" s="93" t="s">
        <v>665</v>
      </c>
      <c r="B163" s="94" t="s">
        <v>689</v>
      </c>
      <c r="C163" s="94" t="s">
        <v>675</v>
      </c>
      <c r="D163" s="94" t="s">
        <v>1516</v>
      </c>
      <c r="E163" s="94" t="s">
        <v>666</v>
      </c>
      <c r="F163" s="95">
        <v>1929.04</v>
      </c>
      <c r="G163" s="95">
        <v>1929.04</v>
      </c>
      <c r="H163" s="96">
        <f t="shared" si="37"/>
        <v>1</v>
      </c>
    </row>
    <row r="164" spans="1:8" ht="36" outlineLevel="7">
      <c r="A164" s="93" t="s">
        <v>667</v>
      </c>
      <c r="B164" s="94" t="s">
        <v>689</v>
      </c>
      <c r="C164" s="94" t="s">
        <v>675</v>
      </c>
      <c r="D164" s="94" t="s">
        <v>1516</v>
      </c>
      <c r="E164" s="94" t="s">
        <v>221</v>
      </c>
      <c r="F164" s="95">
        <f>F165</f>
        <v>762.37599999999998</v>
      </c>
      <c r="G164" s="95">
        <f>G165</f>
        <v>762.37599999999998</v>
      </c>
      <c r="H164" s="96">
        <f t="shared" si="37"/>
        <v>1</v>
      </c>
    </row>
    <row r="165" spans="1:8" ht="36" outlineLevel="1">
      <c r="A165" s="93" t="s">
        <v>668</v>
      </c>
      <c r="B165" s="94" t="s">
        <v>689</v>
      </c>
      <c r="C165" s="94" t="s">
        <v>675</v>
      </c>
      <c r="D165" s="94" t="s">
        <v>1516</v>
      </c>
      <c r="E165" s="94" t="s">
        <v>669</v>
      </c>
      <c r="F165" s="95">
        <v>762.37599999999998</v>
      </c>
      <c r="G165" s="95">
        <v>762.37599999999998</v>
      </c>
      <c r="H165" s="96">
        <f t="shared" si="37"/>
        <v>1</v>
      </c>
    </row>
    <row r="166" spans="1:8" ht="38.25" customHeight="1" outlineLevel="2">
      <c r="A166" s="98" t="s">
        <v>1517</v>
      </c>
      <c r="B166" s="94" t="s">
        <v>689</v>
      </c>
      <c r="C166" s="94" t="s">
        <v>675</v>
      </c>
      <c r="D166" s="94" t="s">
        <v>731</v>
      </c>
      <c r="E166" s="94" t="s">
        <v>654</v>
      </c>
      <c r="F166" s="95">
        <f>F167+F169</f>
        <v>721.83129999999994</v>
      </c>
      <c r="G166" s="95">
        <f>G167+G169</f>
        <v>660.05475999999999</v>
      </c>
      <c r="H166" s="96">
        <f t="shared" si="37"/>
        <v>0.91441692816590259</v>
      </c>
    </row>
    <row r="167" spans="1:8" ht="18.75" customHeight="1" outlineLevel="4">
      <c r="A167" s="93" t="s">
        <v>663</v>
      </c>
      <c r="B167" s="94" t="s">
        <v>689</v>
      </c>
      <c r="C167" s="94" t="s">
        <v>675</v>
      </c>
      <c r="D167" s="94" t="s">
        <v>731</v>
      </c>
      <c r="E167" s="94" t="s">
        <v>664</v>
      </c>
      <c r="F167" s="95">
        <f t="shared" ref="F167:G167" si="44">F168</f>
        <v>608.80499999999995</v>
      </c>
      <c r="G167" s="95">
        <f t="shared" si="44"/>
        <v>562.97578999999996</v>
      </c>
      <c r="H167" s="96">
        <f t="shared" si="37"/>
        <v>0.92472267803319619</v>
      </c>
    </row>
    <row r="168" spans="1:8" ht="36" outlineLevel="5">
      <c r="A168" s="93" t="s">
        <v>665</v>
      </c>
      <c r="B168" s="94" t="s">
        <v>689</v>
      </c>
      <c r="C168" s="94" t="s">
        <v>675</v>
      </c>
      <c r="D168" s="94" t="s">
        <v>731</v>
      </c>
      <c r="E168" s="94" t="s">
        <v>666</v>
      </c>
      <c r="F168" s="95">
        <v>608.80499999999995</v>
      </c>
      <c r="G168" s="95">
        <v>562.97578999999996</v>
      </c>
      <c r="H168" s="96">
        <f t="shared" si="37"/>
        <v>0.92472267803319619</v>
      </c>
    </row>
    <row r="169" spans="1:8" ht="19.5" customHeight="1" outlineLevel="6">
      <c r="A169" s="93" t="s">
        <v>667</v>
      </c>
      <c r="B169" s="94" t="s">
        <v>689</v>
      </c>
      <c r="C169" s="94" t="s">
        <v>675</v>
      </c>
      <c r="D169" s="94" t="s">
        <v>731</v>
      </c>
      <c r="E169" s="94" t="s">
        <v>221</v>
      </c>
      <c r="F169" s="95">
        <f>F170</f>
        <v>113.02630000000001</v>
      </c>
      <c r="G169" s="95">
        <f>G170</f>
        <v>97.078969999999998</v>
      </c>
      <c r="H169" s="96">
        <f t="shared" si="37"/>
        <v>0.85890602452703479</v>
      </c>
    </row>
    <row r="170" spans="1:8" ht="36" outlineLevel="7">
      <c r="A170" s="93" t="s">
        <v>668</v>
      </c>
      <c r="B170" s="94" t="s">
        <v>689</v>
      </c>
      <c r="C170" s="94" t="s">
        <v>675</v>
      </c>
      <c r="D170" s="94" t="s">
        <v>731</v>
      </c>
      <c r="E170" s="94" t="s">
        <v>669</v>
      </c>
      <c r="F170" s="95">
        <v>113.02630000000001</v>
      </c>
      <c r="G170" s="95">
        <v>97.078969999999998</v>
      </c>
      <c r="H170" s="96">
        <f t="shared" si="37"/>
        <v>0.85890602452703479</v>
      </c>
    </row>
    <row r="171" spans="1:8" ht="108" outlineLevel="7">
      <c r="A171" s="93" t="s">
        <v>1518</v>
      </c>
      <c r="B171" s="94" t="s">
        <v>689</v>
      </c>
      <c r="C171" s="94" t="s">
        <v>675</v>
      </c>
      <c r="D171" s="94" t="s">
        <v>1519</v>
      </c>
      <c r="E171" s="94" t="s">
        <v>654</v>
      </c>
      <c r="F171" s="95">
        <f>F172</f>
        <v>643.12559999999996</v>
      </c>
      <c r="G171" s="95">
        <f>G172</f>
        <v>643.12559999999996</v>
      </c>
      <c r="H171" s="96">
        <f t="shared" si="37"/>
        <v>1</v>
      </c>
    </row>
    <row r="172" spans="1:8" ht="36" outlineLevel="7">
      <c r="A172" s="93" t="s">
        <v>667</v>
      </c>
      <c r="B172" s="94" t="s">
        <v>689</v>
      </c>
      <c r="C172" s="94" t="s">
        <v>675</v>
      </c>
      <c r="D172" s="94" t="s">
        <v>1519</v>
      </c>
      <c r="E172" s="94" t="s">
        <v>221</v>
      </c>
      <c r="F172" s="95">
        <f>F173</f>
        <v>643.12559999999996</v>
      </c>
      <c r="G172" s="95">
        <f>G173</f>
        <v>643.12559999999996</v>
      </c>
      <c r="H172" s="96">
        <f t="shared" si="37"/>
        <v>1</v>
      </c>
    </row>
    <row r="173" spans="1:8" ht="18.75" customHeight="1" outlineLevel="7">
      <c r="A173" s="93" t="s">
        <v>668</v>
      </c>
      <c r="B173" s="94" t="s">
        <v>689</v>
      </c>
      <c r="C173" s="94" t="s">
        <v>675</v>
      </c>
      <c r="D173" s="94" t="s">
        <v>1519</v>
      </c>
      <c r="E173" s="94" t="s">
        <v>669</v>
      </c>
      <c r="F173" s="95">
        <v>643.12559999999996</v>
      </c>
      <c r="G173" s="95">
        <v>643.12559999999996</v>
      </c>
      <c r="H173" s="96">
        <f t="shared" si="37"/>
        <v>1</v>
      </c>
    </row>
    <row r="174" spans="1:8" ht="18.75" customHeight="1" outlineLevel="7">
      <c r="A174" s="233" t="s">
        <v>737</v>
      </c>
      <c r="B174" s="227" t="s">
        <v>689</v>
      </c>
      <c r="C174" s="227" t="s">
        <v>738</v>
      </c>
      <c r="D174" s="227" t="s">
        <v>653</v>
      </c>
      <c r="E174" s="227" t="s">
        <v>654</v>
      </c>
      <c r="F174" s="245">
        <f t="shared" ref="F174:G178" si="45">F175</f>
        <v>24423.495999999999</v>
      </c>
      <c r="G174" s="245">
        <f t="shared" si="45"/>
        <v>12406.7984</v>
      </c>
      <c r="H174" s="96">
        <f t="shared" si="37"/>
        <v>0.50798617855527317</v>
      </c>
    </row>
    <row r="175" spans="1:8" ht="92.25" customHeight="1" outlineLevel="7">
      <c r="A175" s="93" t="s">
        <v>739</v>
      </c>
      <c r="B175" s="94" t="s">
        <v>689</v>
      </c>
      <c r="C175" s="94" t="s">
        <v>740</v>
      </c>
      <c r="D175" s="94" t="s">
        <v>653</v>
      </c>
      <c r="E175" s="94" t="s">
        <v>654</v>
      </c>
      <c r="F175" s="95">
        <f t="shared" si="45"/>
        <v>24423.495999999999</v>
      </c>
      <c r="G175" s="95">
        <f t="shared" si="45"/>
        <v>12406.7984</v>
      </c>
      <c r="H175" s="96">
        <f t="shared" si="37"/>
        <v>0.50798617855527317</v>
      </c>
    </row>
    <row r="176" spans="1:8" ht="21" customHeight="1" outlineLevel="7">
      <c r="A176" s="93" t="s">
        <v>659</v>
      </c>
      <c r="B176" s="94" t="s">
        <v>689</v>
      </c>
      <c r="C176" s="94" t="s">
        <v>740</v>
      </c>
      <c r="D176" s="94" t="s">
        <v>660</v>
      </c>
      <c r="E176" s="94" t="s">
        <v>654</v>
      </c>
      <c r="F176" s="95">
        <f>F177+F180</f>
        <v>24423.495999999999</v>
      </c>
      <c r="G176" s="95">
        <f>G177+G180</f>
        <v>12406.7984</v>
      </c>
      <c r="H176" s="96">
        <f t="shared" si="37"/>
        <v>0.50798617855527317</v>
      </c>
    </row>
    <row r="177" spans="1:8" ht="36" outlineLevel="7">
      <c r="A177" s="93" t="s">
        <v>741</v>
      </c>
      <c r="B177" s="94" t="s">
        <v>689</v>
      </c>
      <c r="C177" s="94" t="s">
        <v>740</v>
      </c>
      <c r="D177" s="94" t="s">
        <v>742</v>
      </c>
      <c r="E177" s="94" t="s">
        <v>654</v>
      </c>
      <c r="F177" s="95">
        <f t="shared" si="45"/>
        <v>250</v>
      </c>
      <c r="G177" s="95">
        <f t="shared" si="45"/>
        <v>110</v>
      </c>
      <c r="H177" s="96">
        <f t="shared" si="37"/>
        <v>0.44</v>
      </c>
    </row>
    <row r="178" spans="1:8" ht="36" outlineLevel="7">
      <c r="A178" s="93" t="s">
        <v>667</v>
      </c>
      <c r="B178" s="94" t="s">
        <v>689</v>
      </c>
      <c r="C178" s="94" t="s">
        <v>740</v>
      </c>
      <c r="D178" s="94" t="s">
        <v>742</v>
      </c>
      <c r="E178" s="94" t="s">
        <v>221</v>
      </c>
      <c r="F178" s="95">
        <f t="shared" si="45"/>
        <v>250</v>
      </c>
      <c r="G178" s="95">
        <f t="shared" si="45"/>
        <v>110</v>
      </c>
      <c r="H178" s="96">
        <f t="shared" si="37"/>
        <v>0.44</v>
      </c>
    </row>
    <row r="179" spans="1:8" ht="36" outlineLevel="7">
      <c r="A179" s="93" t="s">
        <v>668</v>
      </c>
      <c r="B179" s="94" t="s">
        <v>689</v>
      </c>
      <c r="C179" s="94" t="s">
        <v>740</v>
      </c>
      <c r="D179" s="94" t="s">
        <v>742</v>
      </c>
      <c r="E179" s="94" t="s">
        <v>669</v>
      </c>
      <c r="F179" s="95">
        <v>250</v>
      </c>
      <c r="G179" s="95">
        <v>110</v>
      </c>
      <c r="H179" s="96">
        <f t="shared" si="37"/>
        <v>0.44</v>
      </c>
    </row>
    <row r="180" spans="1:8" ht="92.25" customHeight="1" outlineLevel="7">
      <c r="A180" s="93" t="s">
        <v>1520</v>
      </c>
      <c r="B180" s="94" t="s">
        <v>689</v>
      </c>
      <c r="C180" s="94" t="s">
        <v>740</v>
      </c>
      <c r="D180" s="94" t="s">
        <v>1521</v>
      </c>
      <c r="E180" s="94" t="s">
        <v>654</v>
      </c>
      <c r="F180" s="95">
        <f>F181</f>
        <v>24173.495999999999</v>
      </c>
      <c r="G180" s="95">
        <f>G181</f>
        <v>12296.7984</v>
      </c>
      <c r="H180" s="96">
        <f t="shared" si="37"/>
        <v>0.50868928515759571</v>
      </c>
    </row>
    <row r="181" spans="1:8" ht="21.75" customHeight="1" outlineLevel="7">
      <c r="A181" s="93" t="s">
        <v>667</v>
      </c>
      <c r="B181" s="94" t="s">
        <v>689</v>
      </c>
      <c r="C181" s="94" t="s">
        <v>740</v>
      </c>
      <c r="D181" s="94" t="s">
        <v>1521</v>
      </c>
      <c r="E181" s="94" t="s">
        <v>221</v>
      </c>
      <c r="F181" s="95">
        <f>F182</f>
        <v>24173.495999999999</v>
      </c>
      <c r="G181" s="95">
        <f>G182</f>
        <v>12296.7984</v>
      </c>
      <c r="H181" s="96">
        <f t="shared" si="37"/>
        <v>0.50868928515759571</v>
      </c>
    </row>
    <row r="182" spans="1:8" ht="36" outlineLevel="7">
      <c r="A182" s="93" t="s">
        <v>668</v>
      </c>
      <c r="B182" s="94" t="s">
        <v>689</v>
      </c>
      <c r="C182" s="94" t="s">
        <v>740</v>
      </c>
      <c r="D182" s="94" t="s">
        <v>1521</v>
      </c>
      <c r="E182" s="94" t="s">
        <v>669</v>
      </c>
      <c r="F182" s="95">
        <v>24173.495999999999</v>
      </c>
      <c r="G182" s="95">
        <v>12296.7984</v>
      </c>
      <c r="H182" s="96">
        <f t="shared" si="37"/>
        <v>0.50868928515759571</v>
      </c>
    </row>
    <row r="183" spans="1:8" outlineLevel="7">
      <c r="A183" s="233" t="s">
        <v>743</v>
      </c>
      <c r="B183" s="227" t="s">
        <v>689</v>
      </c>
      <c r="C183" s="227" t="s">
        <v>744</v>
      </c>
      <c r="D183" s="227" t="s">
        <v>653</v>
      </c>
      <c r="E183" s="227" t="s">
        <v>654</v>
      </c>
      <c r="F183" s="245">
        <f>F196+F190+F208+F184</f>
        <v>24594.977779999997</v>
      </c>
      <c r="G183" s="245">
        <f>G196+G190+G208+G184</f>
        <v>22647.868430000002</v>
      </c>
      <c r="H183" s="96">
        <f t="shared" si="37"/>
        <v>0.9208330510636471</v>
      </c>
    </row>
    <row r="184" spans="1:8" outlineLevel="7">
      <c r="A184" s="93" t="s">
        <v>745</v>
      </c>
      <c r="B184" s="94" t="s">
        <v>689</v>
      </c>
      <c r="C184" s="94" t="s">
        <v>746</v>
      </c>
      <c r="D184" s="94" t="s">
        <v>653</v>
      </c>
      <c r="E184" s="94" t="s">
        <v>654</v>
      </c>
      <c r="F184" s="95">
        <f t="shared" ref="F184:G184" si="46">F185</f>
        <v>316.85000000000002</v>
      </c>
      <c r="G184" s="95">
        <f t="shared" si="46"/>
        <v>0</v>
      </c>
      <c r="H184" s="96">
        <f t="shared" si="37"/>
        <v>0</v>
      </c>
    </row>
    <row r="185" spans="1:8" ht="36" outlineLevel="7">
      <c r="A185" s="93" t="s">
        <v>659</v>
      </c>
      <c r="B185" s="94" t="s">
        <v>689</v>
      </c>
      <c r="C185" s="94" t="s">
        <v>746</v>
      </c>
      <c r="D185" s="94" t="s">
        <v>660</v>
      </c>
      <c r="E185" s="94" t="s">
        <v>654</v>
      </c>
      <c r="F185" s="95">
        <f t="shared" ref="F185:G185" si="47">F187</f>
        <v>316.85000000000002</v>
      </c>
      <c r="G185" s="95">
        <f t="shared" si="47"/>
        <v>0</v>
      </c>
      <c r="H185" s="96">
        <f t="shared" si="37"/>
        <v>0</v>
      </c>
    </row>
    <row r="186" spans="1:8" ht="55.5" customHeight="1" outlineLevel="7">
      <c r="A186" s="93" t="s">
        <v>678</v>
      </c>
      <c r="B186" s="94" t="s">
        <v>689</v>
      </c>
      <c r="C186" s="94" t="s">
        <v>746</v>
      </c>
      <c r="D186" s="94" t="s">
        <v>679</v>
      </c>
      <c r="E186" s="94" t="s">
        <v>654</v>
      </c>
      <c r="F186" s="95">
        <f t="shared" ref="F186:G188" si="48">F187</f>
        <v>316.85000000000002</v>
      </c>
      <c r="G186" s="95">
        <f t="shared" si="48"/>
        <v>0</v>
      </c>
      <c r="H186" s="96">
        <f t="shared" si="37"/>
        <v>0</v>
      </c>
    </row>
    <row r="187" spans="1:8" ht="21" customHeight="1" outlineLevel="7">
      <c r="A187" s="101" t="s">
        <v>1522</v>
      </c>
      <c r="B187" s="94" t="s">
        <v>689</v>
      </c>
      <c r="C187" s="94" t="s">
        <v>746</v>
      </c>
      <c r="D187" s="94" t="s">
        <v>747</v>
      </c>
      <c r="E187" s="94" t="s">
        <v>654</v>
      </c>
      <c r="F187" s="95">
        <f t="shared" si="48"/>
        <v>316.85000000000002</v>
      </c>
      <c r="G187" s="95">
        <f t="shared" si="48"/>
        <v>0</v>
      </c>
      <c r="H187" s="96">
        <f t="shared" si="37"/>
        <v>0</v>
      </c>
    </row>
    <row r="188" spans="1:8" ht="36" outlineLevel="7">
      <c r="A188" s="93" t="s">
        <v>667</v>
      </c>
      <c r="B188" s="94" t="s">
        <v>689</v>
      </c>
      <c r="C188" s="94" t="s">
        <v>746</v>
      </c>
      <c r="D188" s="94" t="s">
        <v>747</v>
      </c>
      <c r="E188" s="94" t="s">
        <v>221</v>
      </c>
      <c r="F188" s="95">
        <f t="shared" si="48"/>
        <v>316.85000000000002</v>
      </c>
      <c r="G188" s="95">
        <f t="shared" si="48"/>
        <v>0</v>
      </c>
      <c r="H188" s="96">
        <f t="shared" si="37"/>
        <v>0</v>
      </c>
    </row>
    <row r="189" spans="1:8" ht="58.5" customHeight="1" outlineLevel="7">
      <c r="A189" s="93" t="s">
        <v>668</v>
      </c>
      <c r="B189" s="94" t="s">
        <v>689</v>
      </c>
      <c r="C189" s="94" t="s">
        <v>746</v>
      </c>
      <c r="D189" s="94" t="s">
        <v>747</v>
      </c>
      <c r="E189" s="94" t="s">
        <v>669</v>
      </c>
      <c r="F189" s="95">
        <v>316.85000000000002</v>
      </c>
      <c r="G189" s="95">
        <v>0</v>
      </c>
      <c r="H189" s="96">
        <f t="shared" si="37"/>
        <v>0</v>
      </c>
    </row>
    <row r="190" spans="1:8" ht="21.75" customHeight="1" outlineLevel="7">
      <c r="A190" s="93" t="s">
        <v>748</v>
      </c>
      <c r="B190" s="94" t="s">
        <v>689</v>
      </c>
      <c r="C190" s="94" t="s">
        <v>749</v>
      </c>
      <c r="D190" s="94" t="s">
        <v>653</v>
      </c>
      <c r="E190" s="94" t="s">
        <v>654</v>
      </c>
      <c r="F190" s="95">
        <f>F191</f>
        <v>3.2229999999999999</v>
      </c>
      <c r="G190" s="95">
        <f>G191</f>
        <v>0</v>
      </c>
      <c r="H190" s="96">
        <f t="shared" si="37"/>
        <v>0</v>
      </c>
    </row>
    <row r="191" spans="1:8" ht="36" outlineLevel="7">
      <c r="A191" s="93" t="s">
        <v>659</v>
      </c>
      <c r="B191" s="94" t="s">
        <v>689</v>
      </c>
      <c r="C191" s="94" t="s">
        <v>749</v>
      </c>
      <c r="D191" s="94" t="s">
        <v>660</v>
      </c>
      <c r="E191" s="94" t="s">
        <v>654</v>
      </c>
      <c r="F191" s="95">
        <f>F193</f>
        <v>3.2229999999999999</v>
      </c>
      <c r="G191" s="95">
        <f>G193</f>
        <v>0</v>
      </c>
      <c r="H191" s="96">
        <f t="shared" si="37"/>
        <v>0</v>
      </c>
    </row>
    <row r="192" spans="1:8" outlineLevel="7">
      <c r="A192" s="93" t="s">
        <v>678</v>
      </c>
      <c r="B192" s="94" t="s">
        <v>689</v>
      </c>
      <c r="C192" s="94" t="s">
        <v>749</v>
      </c>
      <c r="D192" s="94" t="s">
        <v>679</v>
      </c>
      <c r="E192" s="94" t="s">
        <v>654</v>
      </c>
      <c r="F192" s="95">
        <f>F193</f>
        <v>3.2229999999999999</v>
      </c>
      <c r="G192" s="95">
        <f>G193</f>
        <v>0</v>
      </c>
      <c r="H192" s="96">
        <f t="shared" si="37"/>
        <v>0</v>
      </c>
    </row>
    <row r="193" spans="1:8" ht="21" customHeight="1" outlineLevel="7">
      <c r="A193" s="98" t="s">
        <v>1523</v>
      </c>
      <c r="B193" s="94" t="s">
        <v>689</v>
      </c>
      <c r="C193" s="94" t="s">
        <v>749</v>
      </c>
      <c r="D193" s="94" t="s">
        <v>1524</v>
      </c>
      <c r="E193" s="94" t="s">
        <v>654</v>
      </c>
      <c r="F193" s="95">
        <f t="shared" ref="F193:G194" si="49">F194</f>
        <v>3.2229999999999999</v>
      </c>
      <c r="G193" s="95">
        <f t="shared" si="49"/>
        <v>0</v>
      </c>
      <c r="H193" s="96">
        <f t="shared" si="37"/>
        <v>0</v>
      </c>
    </row>
    <row r="194" spans="1:8" ht="36" outlineLevel="7">
      <c r="A194" s="93" t="s">
        <v>667</v>
      </c>
      <c r="B194" s="94" t="s">
        <v>689</v>
      </c>
      <c r="C194" s="94" t="s">
        <v>749</v>
      </c>
      <c r="D194" s="94" t="s">
        <v>1524</v>
      </c>
      <c r="E194" s="94" t="s">
        <v>221</v>
      </c>
      <c r="F194" s="95">
        <f t="shared" si="49"/>
        <v>3.2229999999999999</v>
      </c>
      <c r="G194" s="95">
        <f t="shared" si="49"/>
        <v>0</v>
      </c>
      <c r="H194" s="96">
        <f t="shared" si="37"/>
        <v>0</v>
      </c>
    </row>
    <row r="195" spans="1:8" ht="36" outlineLevel="2">
      <c r="A195" s="93" t="s">
        <v>668</v>
      </c>
      <c r="B195" s="94" t="s">
        <v>689</v>
      </c>
      <c r="C195" s="94" t="s">
        <v>749</v>
      </c>
      <c r="D195" s="94" t="s">
        <v>1524</v>
      </c>
      <c r="E195" s="94" t="s">
        <v>669</v>
      </c>
      <c r="F195" s="95">
        <v>3.2229999999999999</v>
      </c>
      <c r="G195" s="95">
        <v>0</v>
      </c>
      <c r="H195" s="96">
        <f t="shared" si="37"/>
        <v>0</v>
      </c>
    </row>
    <row r="196" spans="1:8" ht="36.75" customHeight="1" outlineLevel="3">
      <c r="A196" s="93" t="s">
        <v>750</v>
      </c>
      <c r="B196" s="94" t="s">
        <v>689</v>
      </c>
      <c r="C196" s="94" t="s">
        <v>751</v>
      </c>
      <c r="D196" s="94" t="s">
        <v>653</v>
      </c>
      <c r="E196" s="94" t="s">
        <v>654</v>
      </c>
      <c r="F196" s="95">
        <f>F197</f>
        <v>23061.904779999997</v>
      </c>
      <c r="G196" s="95">
        <f>G197</f>
        <v>21469.402280000002</v>
      </c>
      <c r="H196" s="96">
        <f t="shared" si="37"/>
        <v>0.93094661888548502</v>
      </c>
    </row>
    <row r="197" spans="1:8" ht="55.5" customHeight="1" outlineLevel="3">
      <c r="A197" s="233" t="s">
        <v>1525</v>
      </c>
      <c r="B197" s="227" t="s">
        <v>689</v>
      </c>
      <c r="C197" s="227" t="s">
        <v>751</v>
      </c>
      <c r="D197" s="227" t="s">
        <v>1526</v>
      </c>
      <c r="E197" s="227" t="s">
        <v>654</v>
      </c>
      <c r="F197" s="245">
        <f t="shared" ref="F197:G197" si="50">F198</f>
        <v>23061.904779999997</v>
      </c>
      <c r="G197" s="245">
        <f t="shared" si="50"/>
        <v>21469.402280000002</v>
      </c>
      <c r="H197" s="96">
        <f t="shared" si="37"/>
        <v>0.93094661888548502</v>
      </c>
    </row>
    <row r="198" spans="1:8" ht="17.25" customHeight="1" outlineLevel="3">
      <c r="A198" s="93" t="s">
        <v>1527</v>
      </c>
      <c r="B198" s="94" t="s">
        <v>689</v>
      </c>
      <c r="C198" s="94" t="s">
        <v>751</v>
      </c>
      <c r="D198" s="94" t="s">
        <v>1528</v>
      </c>
      <c r="E198" s="94" t="s">
        <v>654</v>
      </c>
      <c r="F198" s="95">
        <f>F199+F205+F202</f>
        <v>23061.904779999997</v>
      </c>
      <c r="G198" s="95">
        <f>G199+G205+G202</f>
        <v>21469.402280000002</v>
      </c>
      <c r="H198" s="96">
        <f t="shared" si="37"/>
        <v>0.93094661888548502</v>
      </c>
    </row>
    <row r="199" spans="1:8" ht="17.25" customHeight="1" outlineLevel="3">
      <c r="A199" s="235" t="s">
        <v>1529</v>
      </c>
      <c r="B199" s="94" t="s">
        <v>689</v>
      </c>
      <c r="C199" s="94" t="s">
        <v>751</v>
      </c>
      <c r="D199" s="94" t="s">
        <v>1530</v>
      </c>
      <c r="E199" s="94" t="s">
        <v>654</v>
      </c>
      <c r="F199" s="95">
        <f t="shared" ref="F199:G200" si="51">F200</f>
        <v>13153.88</v>
      </c>
      <c r="G199" s="95">
        <f t="shared" si="51"/>
        <v>11561.377500000001</v>
      </c>
      <c r="H199" s="96">
        <f t="shared" si="37"/>
        <v>0.8789328699972937</v>
      </c>
    </row>
    <row r="200" spans="1:8" ht="36" outlineLevel="3">
      <c r="A200" s="93" t="s">
        <v>667</v>
      </c>
      <c r="B200" s="94" t="s">
        <v>689</v>
      </c>
      <c r="C200" s="94" t="s">
        <v>751</v>
      </c>
      <c r="D200" s="94" t="s">
        <v>1530</v>
      </c>
      <c r="E200" s="94" t="s">
        <v>221</v>
      </c>
      <c r="F200" s="95">
        <f t="shared" si="51"/>
        <v>13153.88</v>
      </c>
      <c r="G200" s="95">
        <f t="shared" si="51"/>
        <v>11561.377500000001</v>
      </c>
      <c r="H200" s="96">
        <f t="shared" si="37"/>
        <v>0.8789328699972937</v>
      </c>
    </row>
    <row r="201" spans="1:8" ht="36" outlineLevel="5">
      <c r="A201" s="93" t="s">
        <v>668</v>
      </c>
      <c r="B201" s="94" t="s">
        <v>689</v>
      </c>
      <c r="C201" s="94" t="s">
        <v>751</v>
      </c>
      <c r="D201" s="94" t="s">
        <v>1530</v>
      </c>
      <c r="E201" s="94" t="s">
        <v>669</v>
      </c>
      <c r="F201" s="95">
        <v>13153.88</v>
      </c>
      <c r="G201" s="95">
        <v>11561.377500000001</v>
      </c>
      <c r="H201" s="96">
        <f t="shared" si="37"/>
        <v>0.8789328699972937</v>
      </c>
    </row>
    <row r="202" spans="1:8" ht="19.5" customHeight="1" outlineLevel="6">
      <c r="A202" s="98" t="s">
        <v>1531</v>
      </c>
      <c r="B202" s="94" t="s">
        <v>689</v>
      </c>
      <c r="C202" s="94" t="s">
        <v>751</v>
      </c>
      <c r="D202" s="94" t="s">
        <v>1532</v>
      </c>
      <c r="E202" s="94" t="s">
        <v>654</v>
      </c>
      <c r="F202" s="243">
        <f t="shared" ref="F202:G203" si="52">F203</f>
        <v>9814.3274199999996</v>
      </c>
      <c r="G202" s="243">
        <f t="shared" si="52"/>
        <v>9814.3274199999996</v>
      </c>
      <c r="H202" s="96">
        <f t="shared" si="37"/>
        <v>1</v>
      </c>
    </row>
    <row r="203" spans="1:8" ht="36" outlineLevel="7">
      <c r="A203" s="93" t="s">
        <v>667</v>
      </c>
      <c r="B203" s="94" t="s">
        <v>689</v>
      </c>
      <c r="C203" s="94" t="s">
        <v>751</v>
      </c>
      <c r="D203" s="94" t="s">
        <v>1532</v>
      </c>
      <c r="E203" s="94" t="s">
        <v>221</v>
      </c>
      <c r="F203" s="243">
        <f t="shared" si="52"/>
        <v>9814.3274199999996</v>
      </c>
      <c r="G203" s="243">
        <f t="shared" si="52"/>
        <v>9814.3274199999996</v>
      </c>
      <c r="H203" s="96">
        <f t="shared" si="37"/>
        <v>1</v>
      </c>
    </row>
    <row r="204" spans="1:8" ht="20.25" customHeight="1" outlineLevel="7">
      <c r="A204" s="93" t="s">
        <v>668</v>
      </c>
      <c r="B204" s="94" t="s">
        <v>689</v>
      </c>
      <c r="C204" s="94" t="s">
        <v>751</v>
      </c>
      <c r="D204" s="94" t="s">
        <v>1532</v>
      </c>
      <c r="E204" s="94" t="s">
        <v>669</v>
      </c>
      <c r="F204" s="95">
        <v>9814.3274199999996</v>
      </c>
      <c r="G204" s="95">
        <v>9814.3274199999996</v>
      </c>
      <c r="H204" s="96">
        <f t="shared" si="37"/>
        <v>1</v>
      </c>
    </row>
    <row r="205" spans="1:8" ht="36" outlineLevel="7">
      <c r="A205" s="93" t="s">
        <v>753</v>
      </c>
      <c r="B205" s="94" t="s">
        <v>689</v>
      </c>
      <c r="C205" s="94" t="s">
        <v>751</v>
      </c>
      <c r="D205" s="94" t="s">
        <v>1533</v>
      </c>
      <c r="E205" s="94" t="s">
        <v>654</v>
      </c>
      <c r="F205" s="243">
        <f t="shared" ref="F205:F206" si="53">F206</f>
        <v>93.697360000000003</v>
      </c>
      <c r="G205" s="95">
        <f t="shared" ref="G205:G206" si="54">G206</f>
        <v>93.697360000000003</v>
      </c>
      <c r="H205" s="96">
        <f t="shared" ref="H205:H268" si="55">G205/F205</f>
        <v>1</v>
      </c>
    </row>
    <row r="206" spans="1:8" ht="23.25" customHeight="1" outlineLevel="7">
      <c r="A206" s="93" t="s">
        <v>667</v>
      </c>
      <c r="B206" s="94" t="s">
        <v>689</v>
      </c>
      <c r="C206" s="94" t="s">
        <v>751</v>
      </c>
      <c r="D206" s="94" t="s">
        <v>1533</v>
      </c>
      <c r="E206" s="94" t="s">
        <v>221</v>
      </c>
      <c r="F206" s="243">
        <f t="shared" si="53"/>
        <v>93.697360000000003</v>
      </c>
      <c r="G206" s="95">
        <f t="shared" si="54"/>
        <v>93.697360000000003</v>
      </c>
      <c r="H206" s="96">
        <f t="shared" si="55"/>
        <v>1</v>
      </c>
    </row>
    <row r="207" spans="1:8" ht="36" outlineLevel="7">
      <c r="A207" s="93" t="s">
        <v>668</v>
      </c>
      <c r="B207" s="94" t="s">
        <v>689</v>
      </c>
      <c r="C207" s="94" t="s">
        <v>751</v>
      </c>
      <c r="D207" s="94" t="s">
        <v>1533</v>
      </c>
      <c r="E207" s="94" t="s">
        <v>669</v>
      </c>
      <c r="F207" s="95">
        <v>93.697360000000003</v>
      </c>
      <c r="G207" s="95">
        <v>93.697360000000003</v>
      </c>
      <c r="H207" s="96">
        <f t="shared" si="55"/>
        <v>1</v>
      </c>
    </row>
    <row r="208" spans="1:8" outlineLevel="1">
      <c r="A208" s="93" t="s">
        <v>754</v>
      </c>
      <c r="B208" s="94" t="s">
        <v>689</v>
      </c>
      <c r="C208" s="94" t="s">
        <v>755</v>
      </c>
      <c r="D208" s="94" t="s">
        <v>653</v>
      </c>
      <c r="E208" s="94" t="s">
        <v>654</v>
      </c>
      <c r="F208" s="95">
        <f>F209</f>
        <v>1213</v>
      </c>
      <c r="G208" s="95">
        <f>G209</f>
        <v>1178.46615</v>
      </c>
      <c r="H208" s="96">
        <f t="shared" si="55"/>
        <v>0.97153021434460018</v>
      </c>
    </row>
    <row r="209" spans="1:8" ht="54" outlineLevel="1">
      <c r="A209" s="233" t="s">
        <v>1534</v>
      </c>
      <c r="B209" s="227" t="s">
        <v>689</v>
      </c>
      <c r="C209" s="227" t="s">
        <v>755</v>
      </c>
      <c r="D209" s="227" t="s">
        <v>1535</v>
      </c>
      <c r="E209" s="227" t="s">
        <v>654</v>
      </c>
      <c r="F209" s="245">
        <f>F210+F214</f>
        <v>1213</v>
      </c>
      <c r="G209" s="245">
        <f>G210+G214</f>
        <v>1178.46615</v>
      </c>
      <c r="H209" s="96">
        <f t="shared" si="55"/>
        <v>0.97153021434460018</v>
      </c>
    </row>
    <row r="210" spans="1:8" ht="58.5" customHeight="1" outlineLevel="1">
      <c r="A210" s="93" t="s">
        <v>1536</v>
      </c>
      <c r="B210" s="94" t="s">
        <v>689</v>
      </c>
      <c r="C210" s="94" t="s">
        <v>755</v>
      </c>
      <c r="D210" s="94" t="s">
        <v>1537</v>
      </c>
      <c r="E210" s="94" t="s">
        <v>654</v>
      </c>
      <c r="F210" s="243">
        <f>F211</f>
        <v>813</v>
      </c>
      <c r="G210" s="243">
        <f>G211</f>
        <v>812.38122999999996</v>
      </c>
      <c r="H210" s="96">
        <f t="shared" si="55"/>
        <v>0.99923890528905279</v>
      </c>
    </row>
    <row r="211" spans="1:8" ht="39" customHeight="1" outlineLevel="1">
      <c r="A211" s="93" t="s">
        <v>1538</v>
      </c>
      <c r="B211" s="94" t="s">
        <v>689</v>
      </c>
      <c r="C211" s="94" t="s">
        <v>755</v>
      </c>
      <c r="D211" s="94" t="s">
        <v>1539</v>
      </c>
      <c r="E211" s="94" t="s">
        <v>654</v>
      </c>
      <c r="F211" s="243">
        <f t="shared" ref="F211:G212" si="56">F212</f>
        <v>813</v>
      </c>
      <c r="G211" s="243">
        <f t="shared" si="56"/>
        <v>812.38122999999996</v>
      </c>
      <c r="H211" s="96">
        <f t="shared" si="55"/>
        <v>0.99923890528905279</v>
      </c>
    </row>
    <row r="212" spans="1:8" ht="55.5" customHeight="1" outlineLevel="1">
      <c r="A212" s="93" t="s">
        <v>667</v>
      </c>
      <c r="B212" s="94" t="s">
        <v>689</v>
      </c>
      <c r="C212" s="94" t="s">
        <v>755</v>
      </c>
      <c r="D212" s="94" t="s">
        <v>1539</v>
      </c>
      <c r="E212" s="94" t="s">
        <v>221</v>
      </c>
      <c r="F212" s="243">
        <f t="shared" si="56"/>
        <v>813</v>
      </c>
      <c r="G212" s="243">
        <f t="shared" si="56"/>
        <v>812.38122999999996</v>
      </c>
      <c r="H212" s="96">
        <f t="shared" si="55"/>
        <v>0.99923890528905279</v>
      </c>
    </row>
    <row r="213" spans="1:8" ht="19.5" customHeight="1" outlineLevel="1">
      <c r="A213" s="93" t="s">
        <v>668</v>
      </c>
      <c r="B213" s="94" t="s">
        <v>689</v>
      </c>
      <c r="C213" s="94" t="s">
        <v>755</v>
      </c>
      <c r="D213" s="94" t="s">
        <v>1539</v>
      </c>
      <c r="E213" s="94" t="s">
        <v>669</v>
      </c>
      <c r="F213" s="95">
        <v>813</v>
      </c>
      <c r="G213" s="95">
        <v>812.38122999999996</v>
      </c>
      <c r="H213" s="96">
        <f t="shared" si="55"/>
        <v>0.99923890528905279</v>
      </c>
    </row>
    <row r="214" spans="1:8" ht="36" outlineLevel="1">
      <c r="A214" s="101" t="s">
        <v>1540</v>
      </c>
      <c r="B214" s="94" t="s">
        <v>689</v>
      </c>
      <c r="C214" s="94" t="s">
        <v>755</v>
      </c>
      <c r="D214" s="94" t="s">
        <v>1541</v>
      </c>
      <c r="E214" s="94" t="s">
        <v>654</v>
      </c>
      <c r="F214" s="95">
        <f>F215</f>
        <v>400</v>
      </c>
      <c r="G214" s="95">
        <f>G215</f>
        <v>366.08492000000001</v>
      </c>
      <c r="H214" s="96">
        <f t="shared" si="55"/>
        <v>0.91521229999999998</v>
      </c>
    </row>
    <row r="215" spans="1:8" outlineLevel="1">
      <c r="A215" s="93" t="s">
        <v>1542</v>
      </c>
      <c r="B215" s="94" t="s">
        <v>689</v>
      </c>
      <c r="C215" s="94" t="s">
        <v>755</v>
      </c>
      <c r="D215" s="94" t="s">
        <v>1543</v>
      </c>
      <c r="E215" s="94" t="s">
        <v>654</v>
      </c>
      <c r="F215" s="95">
        <f t="shared" ref="F215:G216" si="57">F216</f>
        <v>400</v>
      </c>
      <c r="G215" s="95">
        <f t="shared" si="57"/>
        <v>366.08492000000001</v>
      </c>
      <c r="H215" s="96">
        <f t="shared" si="55"/>
        <v>0.91521229999999998</v>
      </c>
    </row>
    <row r="216" spans="1:8" ht="36" outlineLevel="1">
      <c r="A216" s="93" t="s">
        <v>667</v>
      </c>
      <c r="B216" s="94" t="s">
        <v>689</v>
      </c>
      <c r="C216" s="94" t="s">
        <v>755</v>
      </c>
      <c r="D216" s="94" t="s">
        <v>1543</v>
      </c>
      <c r="E216" s="94" t="s">
        <v>221</v>
      </c>
      <c r="F216" s="95">
        <f t="shared" si="57"/>
        <v>400</v>
      </c>
      <c r="G216" s="95">
        <f t="shared" si="57"/>
        <v>366.08492000000001</v>
      </c>
      <c r="H216" s="96">
        <f t="shared" si="55"/>
        <v>0.91521229999999998</v>
      </c>
    </row>
    <row r="217" spans="1:8" ht="37.5" customHeight="1" outlineLevel="1">
      <c r="A217" s="93" t="s">
        <v>668</v>
      </c>
      <c r="B217" s="94" t="s">
        <v>689</v>
      </c>
      <c r="C217" s="94" t="s">
        <v>755</v>
      </c>
      <c r="D217" s="94" t="s">
        <v>1543</v>
      </c>
      <c r="E217" s="94" t="s">
        <v>669</v>
      </c>
      <c r="F217" s="95">
        <v>400</v>
      </c>
      <c r="G217" s="95">
        <v>366.08492000000001</v>
      </c>
      <c r="H217" s="96">
        <f t="shared" si="55"/>
        <v>0.91521229999999998</v>
      </c>
    </row>
    <row r="218" spans="1:8" outlineLevel="1">
      <c r="A218" s="233" t="s">
        <v>756</v>
      </c>
      <c r="B218" s="227" t="s">
        <v>689</v>
      </c>
      <c r="C218" s="227" t="s">
        <v>757</v>
      </c>
      <c r="D218" s="227" t="s">
        <v>653</v>
      </c>
      <c r="E218" s="227" t="s">
        <v>654</v>
      </c>
      <c r="F218" s="247">
        <f>F219+F225+F245+F264</f>
        <v>73837.418779999993</v>
      </c>
      <c r="G218" s="247">
        <f>G219+G225+G245+G264</f>
        <v>72314.456609999994</v>
      </c>
      <c r="H218" s="96">
        <f t="shared" si="55"/>
        <v>0.97937411416645404</v>
      </c>
    </row>
    <row r="219" spans="1:8" ht="20.25" customHeight="1" outlineLevel="1">
      <c r="A219" s="93" t="s">
        <v>758</v>
      </c>
      <c r="B219" s="94" t="s">
        <v>689</v>
      </c>
      <c r="C219" s="94" t="s">
        <v>759</v>
      </c>
      <c r="D219" s="94" t="s">
        <v>653</v>
      </c>
      <c r="E219" s="94" t="s">
        <v>654</v>
      </c>
      <c r="F219" s="95">
        <f t="shared" ref="F219:G219" si="58">F220</f>
        <v>1596.538</v>
      </c>
      <c r="G219" s="95">
        <f t="shared" si="58"/>
        <v>1506.88123</v>
      </c>
      <c r="H219" s="96">
        <f t="shared" si="55"/>
        <v>0.94384300906085539</v>
      </c>
    </row>
    <row r="220" spans="1:8" ht="42.75" customHeight="1" outlineLevel="1">
      <c r="A220" s="233" t="s">
        <v>1544</v>
      </c>
      <c r="B220" s="227" t="s">
        <v>689</v>
      </c>
      <c r="C220" s="227" t="s">
        <v>759</v>
      </c>
      <c r="D220" s="227" t="s">
        <v>1502</v>
      </c>
      <c r="E220" s="227" t="s">
        <v>654</v>
      </c>
      <c r="F220" s="245">
        <f>F221</f>
        <v>1596.538</v>
      </c>
      <c r="G220" s="245">
        <f>G221</f>
        <v>1506.88123</v>
      </c>
      <c r="H220" s="96">
        <f t="shared" si="55"/>
        <v>0.94384300906085539</v>
      </c>
    </row>
    <row r="221" spans="1:8" ht="38.25" customHeight="1" outlineLevel="1">
      <c r="A221" s="93" t="s">
        <v>1545</v>
      </c>
      <c r="B221" s="94" t="s">
        <v>689</v>
      </c>
      <c r="C221" s="94" t="s">
        <v>759</v>
      </c>
      <c r="D221" s="94" t="s">
        <v>1504</v>
      </c>
      <c r="E221" s="94" t="s">
        <v>654</v>
      </c>
      <c r="F221" s="95">
        <f t="shared" ref="F221:G223" si="59">F222</f>
        <v>1596.538</v>
      </c>
      <c r="G221" s="95">
        <f t="shared" si="59"/>
        <v>1506.88123</v>
      </c>
      <c r="H221" s="96">
        <f t="shared" si="55"/>
        <v>0.94384300906085539</v>
      </c>
    </row>
    <row r="222" spans="1:8" ht="23.25" customHeight="1" outlineLevel="1">
      <c r="A222" s="93" t="s">
        <v>1546</v>
      </c>
      <c r="B222" s="94" t="s">
        <v>689</v>
      </c>
      <c r="C222" s="94" t="s">
        <v>759</v>
      </c>
      <c r="D222" s="94" t="s">
        <v>1547</v>
      </c>
      <c r="E222" s="94" t="s">
        <v>654</v>
      </c>
      <c r="F222" s="95">
        <f t="shared" si="59"/>
        <v>1596.538</v>
      </c>
      <c r="G222" s="95">
        <f>G223</f>
        <v>1506.88123</v>
      </c>
      <c r="H222" s="96">
        <f t="shared" si="55"/>
        <v>0.94384300906085539</v>
      </c>
    </row>
    <row r="223" spans="1:8" ht="39" customHeight="1" outlineLevel="1">
      <c r="A223" s="93" t="s">
        <v>667</v>
      </c>
      <c r="B223" s="94" t="s">
        <v>689</v>
      </c>
      <c r="C223" s="94" t="s">
        <v>759</v>
      </c>
      <c r="D223" s="94" t="s">
        <v>1547</v>
      </c>
      <c r="E223" s="94" t="s">
        <v>221</v>
      </c>
      <c r="F223" s="95">
        <f t="shared" si="59"/>
        <v>1596.538</v>
      </c>
      <c r="G223" s="95">
        <f t="shared" si="59"/>
        <v>1506.88123</v>
      </c>
      <c r="H223" s="96">
        <f t="shared" si="55"/>
        <v>0.94384300906085539</v>
      </c>
    </row>
    <row r="224" spans="1:8" ht="18" customHeight="1" outlineLevel="1">
      <c r="A224" s="93" t="s">
        <v>668</v>
      </c>
      <c r="B224" s="94" t="s">
        <v>689</v>
      </c>
      <c r="C224" s="94" t="s">
        <v>759</v>
      </c>
      <c r="D224" s="94" t="s">
        <v>1547</v>
      </c>
      <c r="E224" s="94" t="s">
        <v>669</v>
      </c>
      <c r="F224" s="95">
        <v>1596.538</v>
      </c>
      <c r="G224" s="95">
        <v>1506.88123</v>
      </c>
      <c r="H224" s="96">
        <f t="shared" si="55"/>
        <v>0.94384300906085539</v>
      </c>
    </row>
    <row r="225" spans="1:8" ht="39" customHeight="1" outlineLevel="1">
      <c r="A225" s="93" t="s">
        <v>760</v>
      </c>
      <c r="B225" s="94" t="s">
        <v>689</v>
      </c>
      <c r="C225" s="94" t="s">
        <v>761</v>
      </c>
      <c r="D225" s="94" t="s">
        <v>653</v>
      </c>
      <c r="E225" s="94" t="s">
        <v>654</v>
      </c>
      <c r="F225" s="95">
        <f t="shared" ref="F225:G225" si="60">F226</f>
        <v>63096.974619999994</v>
      </c>
      <c r="G225" s="95">
        <f t="shared" si="60"/>
        <v>61737.105239999997</v>
      </c>
      <c r="H225" s="96">
        <f t="shared" si="55"/>
        <v>0.97844794638427945</v>
      </c>
    </row>
    <row r="226" spans="1:8" ht="39" customHeight="1" outlineLevel="1">
      <c r="A226" s="233" t="s">
        <v>1548</v>
      </c>
      <c r="B226" s="227" t="s">
        <v>689</v>
      </c>
      <c r="C226" s="227" t="s">
        <v>761</v>
      </c>
      <c r="D226" s="227" t="s">
        <v>752</v>
      </c>
      <c r="E226" s="227" t="s">
        <v>654</v>
      </c>
      <c r="F226" s="245">
        <f>F227+F241</f>
        <v>63096.974619999994</v>
      </c>
      <c r="G226" s="245">
        <f>G227+G241</f>
        <v>61737.105239999997</v>
      </c>
      <c r="H226" s="96">
        <f t="shared" si="55"/>
        <v>0.97844794638427945</v>
      </c>
    </row>
    <row r="227" spans="1:8" ht="36" outlineLevel="1">
      <c r="A227" s="93" t="s">
        <v>1549</v>
      </c>
      <c r="B227" s="94" t="s">
        <v>689</v>
      </c>
      <c r="C227" s="94" t="s">
        <v>761</v>
      </c>
      <c r="D227" s="94" t="s">
        <v>1550</v>
      </c>
      <c r="E227" s="94" t="s">
        <v>654</v>
      </c>
      <c r="F227" s="95">
        <f>F228+F235+F238</f>
        <v>30435.648079999999</v>
      </c>
      <c r="G227" s="95">
        <f>G228+G235+G238</f>
        <v>29075.778699999999</v>
      </c>
      <c r="H227" s="96">
        <f t="shared" si="55"/>
        <v>0.95531984807993608</v>
      </c>
    </row>
    <row r="228" spans="1:8" ht="37.5" customHeight="1" outlineLevel="1">
      <c r="A228" s="102" t="s">
        <v>762</v>
      </c>
      <c r="B228" s="94" t="s">
        <v>689</v>
      </c>
      <c r="C228" s="94" t="s">
        <v>761</v>
      </c>
      <c r="D228" s="94" t="s">
        <v>1551</v>
      </c>
      <c r="E228" s="94" t="s">
        <v>654</v>
      </c>
      <c r="F228" s="95">
        <f>F229+F231+F233</f>
        <v>13766.99497</v>
      </c>
      <c r="G228" s="95">
        <f>G229+G231+G233</f>
        <v>13237.417099999999</v>
      </c>
      <c r="H228" s="96">
        <f t="shared" si="55"/>
        <v>0.96153279120432478</v>
      </c>
    </row>
    <row r="229" spans="1:8" ht="37.5" customHeight="1" outlineLevel="1">
      <c r="A229" s="93" t="s">
        <v>667</v>
      </c>
      <c r="B229" s="94" t="s">
        <v>689</v>
      </c>
      <c r="C229" s="94" t="s">
        <v>761</v>
      </c>
      <c r="D229" s="94" t="s">
        <v>1551</v>
      </c>
      <c r="E229" s="94" t="s">
        <v>221</v>
      </c>
      <c r="F229" s="95">
        <f t="shared" ref="F229:G229" si="61">F230</f>
        <v>5229.5069999999996</v>
      </c>
      <c r="G229" s="95">
        <f t="shared" si="61"/>
        <v>4716.9791299999997</v>
      </c>
      <c r="H229" s="96">
        <f t="shared" si="55"/>
        <v>0.90199308080092444</v>
      </c>
    </row>
    <row r="230" spans="1:8" ht="18" customHeight="1" outlineLevel="1">
      <c r="A230" s="93" t="s">
        <v>668</v>
      </c>
      <c r="B230" s="94" t="s">
        <v>689</v>
      </c>
      <c r="C230" s="94" t="s">
        <v>761</v>
      </c>
      <c r="D230" s="94" t="s">
        <v>1551</v>
      </c>
      <c r="E230" s="94" t="s">
        <v>669</v>
      </c>
      <c r="F230" s="95">
        <v>5229.5069999999996</v>
      </c>
      <c r="G230" s="95">
        <v>4716.9791299999997</v>
      </c>
      <c r="H230" s="96">
        <f t="shared" si="55"/>
        <v>0.90199308080092444</v>
      </c>
    </row>
    <row r="231" spans="1:8" ht="37.5" customHeight="1" outlineLevel="1">
      <c r="A231" s="93" t="s">
        <v>708</v>
      </c>
      <c r="B231" s="94" t="s">
        <v>689</v>
      </c>
      <c r="C231" s="94" t="s">
        <v>761</v>
      </c>
      <c r="D231" s="94" t="s">
        <v>1551</v>
      </c>
      <c r="E231" s="94" t="s">
        <v>709</v>
      </c>
      <c r="F231" s="95">
        <f>F232</f>
        <v>3410</v>
      </c>
      <c r="G231" s="95">
        <f>G232</f>
        <v>3392.95</v>
      </c>
      <c r="H231" s="96">
        <f t="shared" si="55"/>
        <v>0.995</v>
      </c>
    </row>
    <row r="232" spans="1:8" ht="37.5" customHeight="1" outlineLevel="1">
      <c r="A232" s="93" t="s">
        <v>710</v>
      </c>
      <c r="B232" s="94" t="s">
        <v>689</v>
      </c>
      <c r="C232" s="94" t="s">
        <v>761</v>
      </c>
      <c r="D232" s="94" t="s">
        <v>1551</v>
      </c>
      <c r="E232" s="94" t="s">
        <v>711</v>
      </c>
      <c r="F232" s="95">
        <v>3410</v>
      </c>
      <c r="G232" s="95">
        <v>3392.95</v>
      </c>
      <c r="H232" s="96">
        <f t="shared" si="55"/>
        <v>0.995</v>
      </c>
    </row>
    <row r="233" spans="1:8" ht="20.25" customHeight="1" outlineLevel="1">
      <c r="A233" s="93" t="s">
        <v>670</v>
      </c>
      <c r="B233" s="94" t="s">
        <v>689</v>
      </c>
      <c r="C233" s="94" t="s">
        <v>761</v>
      </c>
      <c r="D233" s="94" t="s">
        <v>1551</v>
      </c>
      <c r="E233" s="94" t="s">
        <v>671</v>
      </c>
      <c r="F233" s="95">
        <f>F234</f>
        <v>5127.4879700000001</v>
      </c>
      <c r="G233" s="95">
        <f>G234</f>
        <v>5127.4879700000001</v>
      </c>
      <c r="H233" s="96">
        <f t="shared" si="55"/>
        <v>1</v>
      </c>
    </row>
    <row r="234" spans="1:8" ht="37.5" customHeight="1" outlineLevel="1">
      <c r="A234" s="93" t="s">
        <v>1552</v>
      </c>
      <c r="B234" s="94" t="s">
        <v>689</v>
      </c>
      <c r="C234" s="94" t="s">
        <v>761</v>
      </c>
      <c r="D234" s="94" t="s">
        <v>1551</v>
      </c>
      <c r="E234" s="94" t="s">
        <v>764</v>
      </c>
      <c r="F234" s="95">
        <v>5127.4879700000001</v>
      </c>
      <c r="G234" s="95">
        <v>5127.4879700000001</v>
      </c>
      <c r="H234" s="96">
        <f t="shared" si="55"/>
        <v>1</v>
      </c>
    </row>
    <row r="235" spans="1:8" ht="58.5" customHeight="1" outlineLevel="1">
      <c r="A235" s="93" t="s">
        <v>765</v>
      </c>
      <c r="B235" s="94" t="s">
        <v>689</v>
      </c>
      <c r="C235" s="94" t="s">
        <v>761</v>
      </c>
      <c r="D235" s="94" t="s">
        <v>1553</v>
      </c>
      <c r="E235" s="94" t="s">
        <v>654</v>
      </c>
      <c r="F235" s="243">
        <f t="shared" ref="F235:G236" si="62">F236</f>
        <v>4810.00414</v>
      </c>
      <c r="G235" s="243">
        <f t="shared" si="62"/>
        <v>4810.00414</v>
      </c>
      <c r="H235" s="96">
        <f t="shared" si="55"/>
        <v>1</v>
      </c>
    </row>
    <row r="236" spans="1:8" ht="18.75" customHeight="1" outlineLevel="1">
      <c r="A236" s="93" t="s">
        <v>670</v>
      </c>
      <c r="B236" s="94" t="s">
        <v>689</v>
      </c>
      <c r="C236" s="94" t="s">
        <v>761</v>
      </c>
      <c r="D236" s="94" t="s">
        <v>1553</v>
      </c>
      <c r="E236" s="94" t="s">
        <v>671</v>
      </c>
      <c r="F236" s="243">
        <f t="shared" si="62"/>
        <v>4810.00414</v>
      </c>
      <c r="G236" s="243">
        <f t="shared" si="62"/>
        <v>4810.00414</v>
      </c>
      <c r="H236" s="96">
        <f t="shared" si="55"/>
        <v>1</v>
      </c>
    </row>
    <row r="237" spans="1:8" ht="37.5" customHeight="1" outlineLevel="1">
      <c r="A237" s="93" t="s">
        <v>763</v>
      </c>
      <c r="B237" s="94" t="s">
        <v>689</v>
      </c>
      <c r="C237" s="94" t="s">
        <v>761</v>
      </c>
      <c r="D237" s="94" t="s">
        <v>1553</v>
      </c>
      <c r="E237" s="94" t="s">
        <v>764</v>
      </c>
      <c r="F237" s="95">
        <v>4810.00414</v>
      </c>
      <c r="G237" s="95">
        <v>4810.00414</v>
      </c>
      <c r="H237" s="96">
        <f t="shared" si="55"/>
        <v>1</v>
      </c>
    </row>
    <row r="238" spans="1:8" ht="36" outlineLevel="1">
      <c r="A238" s="93" t="s">
        <v>766</v>
      </c>
      <c r="B238" s="94" t="s">
        <v>689</v>
      </c>
      <c r="C238" s="94" t="s">
        <v>761</v>
      </c>
      <c r="D238" s="94" t="s">
        <v>1554</v>
      </c>
      <c r="E238" s="94" t="s">
        <v>654</v>
      </c>
      <c r="F238" s="243">
        <f t="shared" ref="F238:G239" si="63">F239</f>
        <v>11858.64897</v>
      </c>
      <c r="G238" s="243">
        <f t="shared" si="63"/>
        <v>11028.357459999999</v>
      </c>
      <c r="H238" s="96">
        <f t="shared" si="55"/>
        <v>0.92998430832209711</v>
      </c>
    </row>
    <row r="239" spans="1:8" outlineLevel="1">
      <c r="A239" s="93" t="s">
        <v>670</v>
      </c>
      <c r="B239" s="94" t="s">
        <v>689</v>
      </c>
      <c r="C239" s="94" t="s">
        <v>761</v>
      </c>
      <c r="D239" s="94" t="s">
        <v>1554</v>
      </c>
      <c r="E239" s="94" t="s">
        <v>671</v>
      </c>
      <c r="F239" s="243">
        <f t="shared" si="63"/>
        <v>11858.64897</v>
      </c>
      <c r="G239" s="243">
        <f t="shared" si="63"/>
        <v>11028.357459999999</v>
      </c>
      <c r="H239" s="96">
        <f t="shared" si="55"/>
        <v>0.92998430832209711</v>
      </c>
    </row>
    <row r="240" spans="1:8" ht="18" customHeight="1" outlineLevel="1">
      <c r="A240" s="93" t="s">
        <v>763</v>
      </c>
      <c r="B240" s="94" t="s">
        <v>689</v>
      </c>
      <c r="C240" s="94" t="s">
        <v>761</v>
      </c>
      <c r="D240" s="94" t="s">
        <v>1554</v>
      </c>
      <c r="E240" s="94" t="s">
        <v>764</v>
      </c>
      <c r="F240" s="95">
        <v>11858.64897</v>
      </c>
      <c r="G240" s="95">
        <v>11028.357459999999</v>
      </c>
      <c r="H240" s="96">
        <f t="shared" si="55"/>
        <v>0.92998430832209711</v>
      </c>
    </row>
    <row r="241" spans="1:8" ht="18.75" customHeight="1" outlineLevel="1">
      <c r="A241" s="101" t="s">
        <v>1555</v>
      </c>
      <c r="B241" s="94" t="s">
        <v>689</v>
      </c>
      <c r="C241" s="94" t="s">
        <v>761</v>
      </c>
      <c r="D241" s="94" t="s">
        <v>1556</v>
      </c>
      <c r="E241" s="94" t="s">
        <v>654</v>
      </c>
      <c r="F241" s="95">
        <f t="shared" ref="F241:G243" si="64">F242</f>
        <v>32661.326539999998</v>
      </c>
      <c r="G241" s="95">
        <f t="shared" si="64"/>
        <v>32661.326539999998</v>
      </c>
      <c r="H241" s="96">
        <f t="shared" si="55"/>
        <v>1</v>
      </c>
    </row>
    <row r="242" spans="1:8" ht="54" outlineLevel="1">
      <c r="A242" s="93" t="s">
        <v>1557</v>
      </c>
      <c r="B242" s="94" t="s">
        <v>689</v>
      </c>
      <c r="C242" s="94" t="s">
        <v>761</v>
      </c>
      <c r="D242" s="94" t="s">
        <v>1558</v>
      </c>
      <c r="E242" s="94" t="s">
        <v>654</v>
      </c>
      <c r="F242" s="95">
        <f t="shared" si="64"/>
        <v>32661.326539999998</v>
      </c>
      <c r="G242" s="95">
        <f t="shared" si="64"/>
        <v>32661.326539999998</v>
      </c>
      <c r="H242" s="96">
        <f t="shared" si="55"/>
        <v>1</v>
      </c>
    </row>
    <row r="243" spans="1:8" ht="21" customHeight="1" outlineLevel="1">
      <c r="A243" s="93" t="s">
        <v>708</v>
      </c>
      <c r="B243" s="94" t="s">
        <v>689</v>
      </c>
      <c r="C243" s="94" t="s">
        <v>761</v>
      </c>
      <c r="D243" s="94" t="s">
        <v>1558</v>
      </c>
      <c r="E243" s="94" t="s">
        <v>709</v>
      </c>
      <c r="F243" s="95">
        <f t="shared" si="64"/>
        <v>32661.326539999998</v>
      </c>
      <c r="G243" s="95">
        <f t="shared" si="64"/>
        <v>32661.326539999998</v>
      </c>
      <c r="H243" s="96">
        <f t="shared" si="55"/>
        <v>1</v>
      </c>
    </row>
    <row r="244" spans="1:8" ht="21" customHeight="1" outlineLevel="1">
      <c r="A244" s="93" t="s">
        <v>710</v>
      </c>
      <c r="B244" s="94" t="s">
        <v>689</v>
      </c>
      <c r="C244" s="94" t="s">
        <v>761</v>
      </c>
      <c r="D244" s="94" t="s">
        <v>1558</v>
      </c>
      <c r="E244" s="94" t="s">
        <v>711</v>
      </c>
      <c r="F244" s="95">
        <v>32661.326539999998</v>
      </c>
      <c r="G244" s="95">
        <v>32661.326539999998</v>
      </c>
      <c r="H244" s="96">
        <f t="shared" si="55"/>
        <v>1</v>
      </c>
    </row>
    <row r="245" spans="1:8" ht="35.25" customHeight="1" outlineLevel="1">
      <c r="A245" s="93" t="s">
        <v>767</v>
      </c>
      <c r="B245" s="94" t="s">
        <v>689</v>
      </c>
      <c r="C245" s="94" t="s">
        <v>768</v>
      </c>
      <c r="D245" s="94" t="s">
        <v>653</v>
      </c>
      <c r="E245" s="94" t="s">
        <v>654</v>
      </c>
      <c r="F245" s="224">
        <f>F246+F260</f>
        <v>2982.29</v>
      </c>
      <c r="G245" s="224">
        <f>G246+G260</f>
        <v>2908.8648800000001</v>
      </c>
      <c r="H245" s="96">
        <f t="shared" si="55"/>
        <v>0.9753796176763494</v>
      </c>
    </row>
    <row r="246" spans="1:8" ht="54" outlineLevel="1">
      <c r="A246" s="233" t="s">
        <v>1548</v>
      </c>
      <c r="B246" s="227" t="s">
        <v>689</v>
      </c>
      <c r="C246" s="227" t="s">
        <v>768</v>
      </c>
      <c r="D246" s="227" t="s">
        <v>752</v>
      </c>
      <c r="E246" s="227" t="s">
        <v>654</v>
      </c>
      <c r="F246" s="230">
        <f>F247</f>
        <v>2963.29</v>
      </c>
      <c r="G246" s="230">
        <f>G247</f>
        <v>2889.8648800000001</v>
      </c>
      <c r="H246" s="96">
        <f t="shared" si="55"/>
        <v>0.97522175689858237</v>
      </c>
    </row>
    <row r="247" spans="1:8" outlineLevel="1">
      <c r="A247" s="93" t="s">
        <v>1559</v>
      </c>
      <c r="B247" s="94" t="s">
        <v>689</v>
      </c>
      <c r="C247" s="94" t="s">
        <v>768</v>
      </c>
      <c r="D247" s="94" t="s">
        <v>1560</v>
      </c>
      <c r="E247" s="94" t="s">
        <v>654</v>
      </c>
      <c r="F247" s="224">
        <f>F248+F251+F254+F257</f>
        <v>2963.29</v>
      </c>
      <c r="G247" s="224">
        <f>G248+G251+G254+G257</f>
        <v>2889.8648800000001</v>
      </c>
      <c r="H247" s="96">
        <f t="shared" si="55"/>
        <v>0.97522175689858237</v>
      </c>
    </row>
    <row r="248" spans="1:8" outlineLevel="1">
      <c r="A248" s="102" t="s">
        <v>1683</v>
      </c>
      <c r="B248" s="94" t="s">
        <v>689</v>
      </c>
      <c r="C248" s="94" t="s">
        <v>768</v>
      </c>
      <c r="D248" s="94" t="s">
        <v>1684</v>
      </c>
      <c r="E248" s="94" t="s">
        <v>654</v>
      </c>
      <c r="F248" s="95">
        <f>F249</f>
        <v>2439.0250000000001</v>
      </c>
      <c r="G248" s="95">
        <f>G249</f>
        <v>2439.0250000000001</v>
      </c>
      <c r="H248" s="96">
        <f t="shared" si="55"/>
        <v>1</v>
      </c>
    </row>
    <row r="249" spans="1:8" ht="36" outlineLevel="1">
      <c r="A249" s="93" t="s">
        <v>667</v>
      </c>
      <c r="B249" s="94" t="s">
        <v>689</v>
      </c>
      <c r="C249" s="94" t="s">
        <v>768</v>
      </c>
      <c r="D249" s="94" t="s">
        <v>1684</v>
      </c>
      <c r="E249" s="94" t="s">
        <v>221</v>
      </c>
      <c r="F249" s="95">
        <f>F250</f>
        <v>2439.0250000000001</v>
      </c>
      <c r="G249" s="95">
        <f>G250</f>
        <v>2439.0250000000001</v>
      </c>
      <c r="H249" s="96">
        <f t="shared" si="55"/>
        <v>1</v>
      </c>
    </row>
    <row r="250" spans="1:8" ht="37.5" customHeight="1" outlineLevel="1">
      <c r="A250" s="93" t="s">
        <v>668</v>
      </c>
      <c r="B250" s="94" t="s">
        <v>689</v>
      </c>
      <c r="C250" s="94" t="s">
        <v>768</v>
      </c>
      <c r="D250" s="94" t="s">
        <v>1684</v>
      </c>
      <c r="E250" s="94" t="s">
        <v>669</v>
      </c>
      <c r="F250" s="95">
        <v>2439.0250000000001</v>
      </c>
      <c r="G250" s="95">
        <v>2439.0250000000001</v>
      </c>
      <c r="H250" s="96">
        <f t="shared" si="55"/>
        <v>1</v>
      </c>
    </row>
    <row r="251" spans="1:8" ht="36" outlineLevel="1">
      <c r="A251" s="102" t="s">
        <v>769</v>
      </c>
      <c r="B251" s="94" t="s">
        <v>689</v>
      </c>
      <c r="C251" s="94" t="s">
        <v>768</v>
      </c>
      <c r="D251" s="94" t="s">
        <v>1561</v>
      </c>
      <c r="E251" s="94" t="s">
        <v>654</v>
      </c>
      <c r="F251" s="95">
        <f t="shared" ref="F251:F252" si="65">F252</f>
        <v>231</v>
      </c>
      <c r="G251" s="95">
        <f>G252</f>
        <v>157.57488000000001</v>
      </c>
      <c r="H251" s="96">
        <f t="shared" si="55"/>
        <v>0.68214233766233767</v>
      </c>
    </row>
    <row r="252" spans="1:8" ht="36" outlineLevel="1">
      <c r="A252" s="93" t="s">
        <v>667</v>
      </c>
      <c r="B252" s="94" t="s">
        <v>689</v>
      </c>
      <c r="C252" s="94" t="s">
        <v>768</v>
      </c>
      <c r="D252" s="94" t="s">
        <v>1561</v>
      </c>
      <c r="E252" s="94" t="s">
        <v>221</v>
      </c>
      <c r="F252" s="95">
        <f t="shared" si="65"/>
        <v>231</v>
      </c>
      <c r="G252" s="95">
        <f>G253</f>
        <v>157.57488000000001</v>
      </c>
      <c r="H252" s="96">
        <f t="shared" si="55"/>
        <v>0.68214233766233767</v>
      </c>
    </row>
    <row r="253" spans="1:8" ht="36" outlineLevel="1">
      <c r="A253" s="93" t="s">
        <v>668</v>
      </c>
      <c r="B253" s="94" t="s">
        <v>689</v>
      </c>
      <c r="C253" s="94" t="s">
        <v>768</v>
      </c>
      <c r="D253" s="94" t="s">
        <v>1561</v>
      </c>
      <c r="E253" s="94" t="s">
        <v>669</v>
      </c>
      <c r="F253" s="95">
        <v>231</v>
      </c>
      <c r="G253" s="95">
        <v>157.57488000000001</v>
      </c>
      <c r="H253" s="96">
        <f t="shared" si="55"/>
        <v>0.68214233766233767</v>
      </c>
    </row>
    <row r="254" spans="1:8" ht="72" outlineLevel="1">
      <c r="A254" s="93" t="s">
        <v>1562</v>
      </c>
      <c r="B254" s="94" t="s">
        <v>689</v>
      </c>
      <c r="C254" s="94" t="s">
        <v>768</v>
      </c>
      <c r="D254" s="94" t="s">
        <v>1563</v>
      </c>
      <c r="E254" s="94" t="s">
        <v>654</v>
      </c>
      <c r="F254" s="95">
        <f>F255</f>
        <v>273.26499999999999</v>
      </c>
      <c r="G254" s="95">
        <f>G255</f>
        <v>273.26499999999999</v>
      </c>
      <c r="H254" s="96">
        <f t="shared" si="55"/>
        <v>1</v>
      </c>
    </row>
    <row r="255" spans="1:8" outlineLevel="1">
      <c r="A255" s="93" t="s">
        <v>670</v>
      </c>
      <c r="B255" s="94" t="s">
        <v>689</v>
      </c>
      <c r="C255" s="94" t="s">
        <v>768</v>
      </c>
      <c r="D255" s="94" t="s">
        <v>1563</v>
      </c>
      <c r="E255" s="94" t="s">
        <v>671</v>
      </c>
      <c r="F255" s="95">
        <f>F256</f>
        <v>273.26499999999999</v>
      </c>
      <c r="G255" s="95">
        <f>G256</f>
        <v>273.26499999999999</v>
      </c>
      <c r="H255" s="96">
        <f t="shared" si="55"/>
        <v>1</v>
      </c>
    </row>
    <row r="256" spans="1:8" ht="36" outlineLevel="1">
      <c r="A256" s="93" t="s">
        <v>763</v>
      </c>
      <c r="B256" s="94" t="s">
        <v>689</v>
      </c>
      <c r="C256" s="94" t="s">
        <v>768</v>
      </c>
      <c r="D256" s="94" t="s">
        <v>1563</v>
      </c>
      <c r="E256" s="94" t="s">
        <v>764</v>
      </c>
      <c r="F256" s="95">
        <v>273.26499999999999</v>
      </c>
      <c r="G256" s="95">
        <v>273.26499999999999</v>
      </c>
      <c r="H256" s="96">
        <f t="shared" si="55"/>
        <v>1</v>
      </c>
    </row>
    <row r="257" spans="1:12" ht="36" outlineLevel="1">
      <c r="A257" s="93" t="s">
        <v>1564</v>
      </c>
      <c r="B257" s="94" t="s">
        <v>689</v>
      </c>
      <c r="C257" s="94" t="s">
        <v>768</v>
      </c>
      <c r="D257" s="94" t="s">
        <v>1565</v>
      </c>
      <c r="E257" s="94" t="s">
        <v>654</v>
      </c>
      <c r="F257" s="95">
        <f>F258</f>
        <v>20</v>
      </c>
      <c r="G257" s="95">
        <f>G258</f>
        <v>20</v>
      </c>
      <c r="H257" s="96">
        <f t="shared" si="55"/>
        <v>1</v>
      </c>
    </row>
    <row r="258" spans="1:12" outlineLevel="2">
      <c r="A258" s="93" t="s">
        <v>670</v>
      </c>
      <c r="B258" s="94" t="s">
        <v>689</v>
      </c>
      <c r="C258" s="94" t="s">
        <v>768</v>
      </c>
      <c r="D258" s="94" t="s">
        <v>1565</v>
      </c>
      <c r="E258" s="94" t="s">
        <v>671</v>
      </c>
      <c r="F258" s="95">
        <f>F259</f>
        <v>20</v>
      </c>
      <c r="G258" s="95">
        <f>G259</f>
        <v>20</v>
      </c>
      <c r="H258" s="96">
        <f t="shared" si="55"/>
        <v>1</v>
      </c>
    </row>
    <row r="259" spans="1:12" ht="72" outlineLevel="3">
      <c r="A259" s="93" t="s">
        <v>1566</v>
      </c>
      <c r="B259" s="94" t="s">
        <v>689</v>
      </c>
      <c r="C259" s="94" t="s">
        <v>768</v>
      </c>
      <c r="D259" s="94" t="s">
        <v>1565</v>
      </c>
      <c r="E259" s="94" t="s">
        <v>764</v>
      </c>
      <c r="F259" s="95">
        <v>20</v>
      </c>
      <c r="G259" s="95">
        <v>20</v>
      </c>
      <c r="H259" s="96">
        <f t="shared" si="55"/>
        <v>1</v>
      </c>
    </row>
    <row r="260" spans="1:12" ht="36.75" customHeight="1" outlineLevel="3">
      <c r="A260" s="233" t="s">
        <v>659</v>
      </c>
      <c r="B260" s="227" t="s">
        <v>689</v>
      </c>
      <c r="C260" s="227" t="s">
        <v>768</v>
      </c>
      <c r="D260" s="227" t="s">
        <v>660</v>
      </c>
      <c r="E260" s="227" t="s">
        <v>654</v>
      </c>
      <c r="F260" s="244">
        <f t="shared" ref="F260:G262" si="66">F261</f>
        <v>19</v>
      </c>
      <c r="G260" s="244">
        <f t="shared" si="66"/>
        <v>19</v>
      </c>
      <c r="H260" s="96">
        <f t="shared" si="55"/>
        <v>1</v>
      </c>
    </row>
    <row r="261" spans="1:12" ht="18" customHeight="1" outlineLevel="3">
      <c r="A261" s="103" t="s">
        <v>770</v>
      </c>
      <c r="B261" s="94" t="s">
        <v>689</v>
      </c>
      <c r="C261" s="94" t="s">
        <v>768</v>
      </c>
      <c r="D261" s="94" t="s">
        <v>771</v>
      </c>
      <c r="E261" s="94" t="s">
        <v>654</v>
      </c>
      <c r="F261" s="243">
        <f t="shared" si="66"/>
        <v>19</v>
      </c>
      <c r="G261" s="95">
        <f t="shared" ref="G261:G262" si="67">G262</f>
        <v>19</v>
      </c>
      <c r="H261" s="96">
        <f t="shared" si="55"/>
        <v>1</v>
      </c>
    </row>
    <row r="262" spans="1:12" ht="18.75" customHeight="1" outlineLevel="3">
      <c r="A262" s="93" t="s">
        <v>680</v>
      </c>
      <c r="B262" s="94" t="s">
        <v>689</v>
      </c>
      <c r="C262" s="94" t="s">
        <v>768</v>
      </c>
      <c r="D262" s="94" t="s">
        <v>771</v>
      </c>
      <c r="E262" s="94" t="s">
        <v>681</v>
      </c>
      <c r="F262" s="243">
        <f t="shared" si="66"/>
        <v>19</v>
      </c>
      <c r="G262" s="95">
        <f t="shared" si="67"/>
        <v>19</v>
      </c>
      <c r="H262" s="96">
        <f t="shared" si="55"/>
        <v>1</v>
      </c>
    </row>
    <row r="263" spans="1:12" outlineLevel="3">
      <c r="A263" s="93" t="s">
        <v>772</v>
      </c>
      <c r="B263" s="94" t="s">
        <v>689</v>
      </c>
      <c r="C263" s="94" t="s">
        <v>768</v>
      </c>
      <c r="D263" s="94" t="s">
        <v>771</v>
      </c>
      <c r="E263" s="94" t="s">
        <v>773</v>
      </c>
      <c r="F263" s="95">
        <v>19</v>
      </c>
      <c r="G263" s="95">
        <v>19</v>
      </c>
      <c r="H263" s="96">
        <f t="shared" si="55"/>
        <v>1</v>
      </c>
    </row>
    <row r="264" spans="1:12" ht="19.5" customHeight="1" outlineLevel="5">
      <c r="A264" s="93" t="s">
        <v>774</v>
      </c>
      <c r="B264" s="94" t="s">
        <v>689</v>
      </c>
      <c r="C264" s="94" t="s">
        <v>775</v>
      </c>
      <c r="D264" s="94" t="s">
        <v>653</v>
      </c>
      <c r="E264" s="94" t="s">
        <v>654</v>
      </c>
      <c r="F264" s="225">
        <f t="shared" ref="F264:G268" si="68">F265</f>
        <v>6161.6161599999996</v>
      </c>
      <c r="G264" s="225">
        <f t="shared" si="68"/>
        <v>6161.6052600000003</v>
      </c>
      <c r="H264" s="96">
        <f t="shared" si="55"/>
        <v>0.99999823098360618</v>
      </c>
    </row>
    <row r="265" spans="1:12" ht="21.75" customHeight="1" outlineLevel="6">
      <c r="A265" s="233" t="s">
        <v>1567</v>
      </c>
      <c r="B265" s="227" t="s">
        <v>689</v>
      </c>
      <c r="C265" s="227" t="s">
        <v>775</v>
      </c>
      <c r="D265" s="227" t="s">
        <v>752</v>
      </c>
      <c r="E265" s="227" t="s">
        <v>654</v>
      </c>
      <c r="F265" s="228">
        <f>F266</f>
        <v>6161.6161599999996</v>
      </c>
      <c r="G265" s="228">
        <f>G266</f>
        <v>6161.6052600000003</v>
      </c>
      <c r="H265" s="96">
        <f t="shared" si="55"/>
        <v>0.99999823098360618</v>
      </c>
    </row>
    <row r="266" spans="1:12" ht="36" outlineLevel="7">
      <c r="A266" s="93" t="s">
        <v>1568</v>
      </c>
      <c r="B266" s="94" t="s">
        <v>689</v>
      </c>
      <c r="C266" s="94" t="s">
        <v>775</v>
      </c>
      <c r="D266" s="94" t="s">
        <v>1550</v>
      </c>
      <c r="E266" s="94" t="s">
        <v>654</v>
      </c>
      <c r="F266" s="225">
        <f>F270+F267</f>
        <v>6161.6161599999996</v>
      </c>
      <c r="G266" s="225">
        <f>G270+G267</f>
        <v>6161.6052600000003</v>
      </c>
      <c r="H266" s="96">
        <f t="shared" si="55"/>
        <v>0.99999823098360618</v>
      </c>
    </row>
    <row r="267" spans="1:12" ht="36" outlineLevel="5">
      <c r="A267" s="98" t="s">
        <v>1569</v>
      </c>
      <c r="B267" s="94" t="s">
        <v>689</v>
      </c>
      <c r="C267" s="94" t="s">
        <v>775</v>
      </c>
      <c r="D267" s="94" t="s">
        <v>1570</v>
      </c>
      <c r="E267" s="94" t="s">
        <v>654</v>
      </c>
      <c r="F267" s="243">
        <f t="shared" si="68"/>
        <v>6100</v>
      </c>
      <c r="G267" s="243">
        <f t="shared" si="68"/>
        <v>6100</v>
      </c>
      <c r="H267" s="96">
        <f t="shared" si="55"/>
        <v>1</v>
      </c>
    </row>
    <row r="268" spans="1:12" ht="18.75" customHeight="1" outlineLevel="6">
      <c r="A268" s="93" t="s">
        <v>670</v>
      </c>
      <c r="B268" s="94" t="s">
        <v>689</v>
      </c>
      <c r="C268" s="94" t="s">
        <v>775</v>
      </c>
      <c r="D268" s="94" t="s">
        <v>1570</v>
      </c>
      <c r="E268" s="94" t="s">
        <v>671</v>
      </c>
      <c r="F268" s="243">
        <f t="shared" si="68"/>
        <v>6100</v>
      </c>
      <c r="G268" s="243">
        <f t="shared" si="68"/>
        <v>6100</v>
      </c>
      <c r="H268" s="96">
        <f t="shared" si="55"/>
        <v>1</v>
      </c>
    </row>
    <row r="269" spans="1:12" ht="36" outlineLevel="7">
      <c r="A269" s="93" t="s">
        <v>763</v>
      </c>
      <c r="B269" s="94" t="s">
        <v>689</v>
      </c>
      <c r="C269" s="94" t="s">
        <v>775</v>
      </c>
      <c r="D269" s="94" t="s">
        <v>1570</v>
      </c>
      <c r="E269" s="94" t="s">
        <v>764</v>
      </c>
      <c r="F269" s="95">
        <v>6100</v>
      </c>
      <c r="G269" s="95">
        <v>6100</v>
      </c>
      <c r="H269" s="96">
        <f t="shared" ref="H269:H332" si="69">G269/F269</f>
        <v>1</v>
      </c>
    </row>
    <row r="270" spans="1:12" ht="36" outlineLevel="1">
      <c r="A270" s="93" t="s">
        <v>776</v>
      </c>
      <c r="B270" s="94" t="s">
        <v>689</v>
      </c>
      <c r="C270" s="94" t="s">
        <v>775</v>
      </c>
      <c r="D270" s="94" t="s">
        <v>1571</v>
      </c>
      <c r="E270" s="94" t="s">
        <v>654</v>
      </c>
      <c r="F270" s="243">
        <f t="shared" ref="F270:F271" si="70">F271</f>
        <v>61.616160000000001</v>
      </c>
      <c r="G270" s="95">
        <f t="shared" ref="G270:G271" si="71">G271</f>
        <v>61.605260000000001</v>
      </c>
      <c r="H270" s="96">
        <f t="shared" si="69"/>
        <v>0.99982309835601568</v>
      </c>
      <c r="K270" s="100">
        <f>F270+F368</f>
        <v>2561.61616</v>
      </c>
      <c r="L270" s="100">
        <f>G270+G368</f>
        <v>2561.6052599999998</v>
      </c>
    </row>
    <row r="271" spans="1:12" outlineLevel="2">
      <c r="A271" s="93" t="s">
        <v>670</v>
      </c>
      <c r="B271" s="94" t="s">
        <v>689</v>
      </c>
      <c r="C271" s="94" t="s">
        <v>775</v>
      </c>
      <c r="D271" s="94" t="s">
        <v>1571</v>
      </c>
      <c r="E271" s="94" t="s">
        <v>671</v>
      </c>
      <c r="F271" s="243">
        <f t="shared" si="70"/>
        <v>61.616160000000001</v>
      </c>
      <c r="G271" s="95">
        <f t="shared" si="71"/>
        <v>61.605260000000001</v>
      </c>
      <c r="H271" s="96">
        <f t="shared" si="69"/>
        <v>0.99982309835601568</v>
      </c>
    </row>
    <row r="272" spans="1:12" ht="36" outlineLevel="3">
      <c r="A272" s="93" t="s">
        <v>763</v>
      </c>
      <c r="B272" s="94" t="s">
        <v>689</v>
      </c>
      <c r="C272" s="94" t="s">
        <v>775</v>
      </c>
      <c r="D272" s="94" t="s">
        <v>1571</v>
      </c>
      <c r="E272" s="94" t="s">
        <v>764</v>
      </c>
      <c r="F272" s="95">
        <v>61.616160000000001</v>
      </c>
      <c r="G272" s="95">
        <v>61.605260000000001</v>
      </c>
      <c r="H272" s="96">
        <f t="shared" si="69"/>
        <v>0.99982309835601568</v>
      </c>
    </row>
    <row r="273" spans="1:8" ht="38.25" customHeight="1" outlineLevel="5">
      <c r="A273" s="233" t="s">
        <v>777</v>
      </c>
      <c r="B273" s="227" t="s">
        <v>689</v>
      </c>
      <c r="C273" s="227" t="s">
        <v>778</v>
      </c>
      <c r="D273" s="227" t="s">
        <v>653</v>
      </c>
      <c r="E273" s="227" t="s">
        <v>654</v>
      </c>
      <c r="F273" s="245">
        <f t="shared" ref="F273:G273" si="72">F274</f>
        <v>509.61600000000004</v>
      </c>
      <c r="G273" s="245">
        <f t="shared" si="72"/>
        <v>509.61600000000004</v>
      </c>
      <c r="H273" s="96">
        <f t="shared" si="69"/>
        <v>1</v>
      </c>
    </row>
    <row r="274" spans="1:8" outlineLevel="6">
      <c r="A274" s="93" t="s">
        <v>779</v>
      </c>
      <c r="B274" s="94" t="s">
        <v>689</v>
      </c>
      <c r="C274" s="94" t="s">
        <v>780</v>
      </c>
      <c r="D274" s="94" t="s">
        <v>653</v>
      </c>
      <c r="E274" s="94" t="s">
        <v>654</v>
      </c>
      <c r="F274" s="95">
        <f>F275+F284</f>
        <v>509.61600000000004</v>
      </c>
      <c r="G274" s="95">
        <f>G275+G284</f>
        <v>509.61600000000004</v>
      </c>
      <c r="H274" s="96">
        <f t="shared" si="69"/>
        <v>1</v>
      </c>
    </row>
    <row r="275" spans="1:8" ht="36" outlineLevel="7">
      <c r="A275" s="233" t="s">
        <v>1572</v>
      </c>
      <c r="B275" s="227" t="s">
        <v>689</v>
      </c>
      <c r="C275" s="227" t="s">
        <v>780</v>
      </c>
      <c r="D275" s="227" t="s">
        <v>781</v>
      </c>
      <c r="E275" s="227" t="s">
        <v>654</v>
      </c>
      <c r="F275" s="245">
        <f>F276+F280</f>
        <v>464.69600000000003</v>
      </c>
      <c r="G275" s="245">
        <f>G276+G280</f>
        <v>464.69600000000003</v>
      </c>
      <c r="H275" s="96">
        <f t="shared" si="69"/>
        <v>1</v>
      </c>
    </row>
    <row r="276" spans="1:8" ht="36" outlineLevel="1">
      <c r="A276" s="93" t="s">
        <v>1573</v>
      </c>
      <c r="B276" s="94" t="s">
        <v>689</v>
      </c>
      <c r="C276" s="94" t="s">
        <v>780</v>
      </c>
      <c r="D276" s="94" t="s">
        <v>1574</v>
      </c>
      <c r="E276" s="94" t="s">
        <v>654</v>
      </c>
      <c r="F276" s="95">
        <f>F277</f>
        <v>434.69600000000003</v>
      </c>
      <c r="G276" s="95">
        <f>G277</f>
        <v>434.69600000000003</v>
      </c>
      <c r="H276" s="96">
        <f t="shared" si="69"/>
        <v>1</v>
      </c>
    </row>
    <row r="277" spans="1:8" outlineLevel="2">
      <c r="A277" s="93" t="s">
        <v>782</v>
      </c>
      <c r="B277" s="94" t="s">
        <v>689</v>
      </c>
      <c r="C277" s="94" t="s">
        <v>780</v>
      </c>
      <c r="D277" s="94" t="s">
        <v>1575</v>
      </c>
      <c r="E277" s="94" t="s">
        <v>654</v>
      </c>
      <c r="F277" s="95">
        <f t="shared" ref="F277:G278" si="73">F278</f>
        <v>434.69600000000003</v>
      </c>
      <c r="G277" s="95">
        <f t="shared" si="73"/>
        <v>434.69600000000003</v>
      </c>
      <c r="H277" s="96">
        <f t="shared" si="69"/>
        <v>1</v>
      </c>
    </row>
    <row r="278" spans="1:8" ht="36" outlineLevel="3">
      <c r="A278" s="93" t="s">
        <v>667</v>
      </c>
      <c r="B278" s="94" t="s">
        <v>689</v>
      </c>
      <c r="C278" s="94" t="s">
        <v>780</v>
      </c>
      <c r="D278" s="94" t="s">
        <v>1575</v>
      </c>
      <c r="E278" s="94" t="s">
        <v>221</v>
      </c>
      <c r="F278" s="95">
        <f t="shared" si="73"/>
        <v>434.69600000000003</v>
      </c>
      <c r="G278" s="95">
        <f t="shared" si="73"/>
        <v>434.69600000000003</v>
      </c>
      <c r="H278" s="96">
        <f t="shared" si="69"/>
        <v>1</v>
      </c>
    </row>
    <row r="279" spans="1:8" ht="36" outlineLevel="3">
      <c r="A279" s="93" t="s">
        <v>668</v>
      </c>
      <c r="B279" s="94" t="s">
        <v>689</v>
      </c>
      <c r="C279" s="94" t="s">
        <v>780</v>
      </c>
      <c r="D279" s="94" t="s">
        <v>1575</v>
      </c>
      <c r="E279" s="94" t="s">
        <v>669</v>
      </c>
      <c r="F279" s="95">
        <v>434.69600000000003</v>
      </c>
      <c r="G279" s="95">
        <v>434.69600000000003</v>
      </c>
      <c r="H279" s="96">
        <f t="shared" si="69"/>
        <v>1</v>
      </c>
    </row>
    <row r="280" spans="1:8" outlineLevel="3">
      <c r="A280" s="93" t="s">
        <v>1576</v>
      </c>
      <c r="B280" s="94" t="s">
        <v>1577</v>
      </c>
      <c r="C280" s="94" t="s">
        <v>780</v>
      </c>
      <c r="D280" s="94" t="s">
        <v>1578</v>
      </c>
      <c r="E280" s="94" t="s">
        <v>654</v>
      </c>
      <c r="F280" s="243">
        <f>F281</f>
        <v>30</v>
      </c>
      <c r="G280" s="243">
        <f>G281</f>
        <v>30</v>
      </c>
      <c r="H280" s="96">
        <f t="shared" si="69"/>
        <v>1</v>
      </c>
    </row>
    <row r="281" spans="1:8" outlineLevel="3">
      <c r="A281" s="93" t="s">
        <v>783</v>
      </c>
      <c r="B281" s="94" t="s">
        <v>689</v>
      </c>
      <c r="C281" s="94" t="s">
        <v>780</v>
      </c>
      <c r="D281" s="94" t="s">
        <v>784</v>
      </c>
      <c r="E281" s="94" t="s">
        <v>654</v>
      </c>
      <c r="F281" s="95">
        <f t="shared" ref="F281:G282" si="74">F282</f>
        <v>30</v>
      </c>
      <c r="G281" s="95">
        <f t="shared" si="74"/>
        <v>30</v>
      </c>
      <c r="H281" s="96">
        <f t="shared" si="69"/>
        <v>1</v>
      </c>
    </row>
    <row r="282" spans="1:8" ht="36" customHeight="1" outlineLevel="7">
      <c r="A282" s="93" t="s">
        <v>667</v>
      </c>
      <c r="B282" s="94" t="s">
        <v>689</v>
      </c>
      <c r="C282" s="94" t="s">
        <v>780</v>
      </c>
      <c r="D282" s="94" t="s">
        <v>784</v>
      </c>
      <c r="E282" s="94" t="s">
        <v>221</v>
      </c>
      <c r="F282" s="95">
        <f t="shared" si="74"/>
        <v>30</v>
      </c>
      <c r="G282" s="95">
        <f t="shared" si="74"/>
        <v>30</v>
      </c>
      <c r="H282" s="96">
        <f t="shared" si="69"/>
        <v>1</v>
      </c>
    </row>
    <row r="283" spans="1:8" ht="36" outlineLevel="7">
      <c r="A283" s="93" t="s">
        <v>668</v>
      </c>
      <c r="B283" s="94" t="s">
        <v>689</v>
      </c>
      <c r="C283" s="94" t="s">
        <v>780</v>
      </c>
      <c r="D283" s="94" t="s">
        <v>784</v>
      </c>
      <c r="E283" s="94" t="s">
        <v>669</v>
      </c>
      <c r="F283" s="95">
        <v>30</v>
      </c>
      <c r="G283" s="95">
        <v>30</v>
      </c>
      <c r="H283" s="96">
        <f t="shared" si="69"/>
        <v>1</v>
      </c>
    </row>
    <row r="284" spans="1:8" ht="54" outlineLevel="7">
      <c r="A284" s="233" t="s">
        <v>1579</v>
      </c>
      <c r="B284" s="227" t="s">
        <v>689</v>
      </c>
      <c r="C284" s="227" t="s">
        <v>780</v>
      </c>
      <c r="D284" s="227" t="s">
        <v>1580</v>
      </c>
      <c r="E284" s="227" t="s">
        <v>654</v>
      </c>
      <c r="F284" s="245">
        <f>F285</f>
        <v>44.92</v>
      </c>
      <c r="G284" s="245">
        <f>G285</f>
        <v>44.92</v>
      </c>
      <c r="H284" s="96">
        <f t="shared" si="69"/>
        <v>1</v>
      </c>
    </row>
    <row r="285" spans="1:8" ht="36" outlineLevel="7">
      <c r="A285" s="93" t="s">
        <v>1581</v>
      </c>
      <c r="B285" s="94" t="s">
        <v>689</v>
      </c>
      <c r="C285" s="94" t="s">
        <v>780</v>
      </c>
      <c r="D285" s="94" t="s">
        <v>1582</v>
      </c>
      <c r="E285" s="94" t="s">
        <v>654</v>
      </c>
      <c r="F285" s="95">
        <f>F287</f>
        <v>44.92</v>
      </c>
      <c r="G285" s="95">
        <f>G287</f>
        <v>44.92</v>
      </c>
      <c r="H285" s="96">
        <f t="shared" si="69"/>
        <v>1</v>
      </c>
    </row>
    <row r="286" spans="1:8" outlineLevel="7">
      <c r="A286" s="93" t="s">
        <v>1583</v>
      </c>
      <c r="B286" s="94" t="s">
        <v>689</v>
      </c>
      <c r="C286" s="94" t="s">
        <v>780</v>
      </c>
      <c r="D286" s="94" t="s">
        <v>1584</v>
      </c>
      <c r="E286" s="94" t="s">
        <v>654</v>
      </c>
      <c r="F286" s="95">
        <f>F287</f>
        <v>44.92</v>
      </c>
      <c r="G286" s="95">
        <f>G287</f>
        <v>44.92</v>
      </c>
      <c r="H286" s="96">
        <f t="shared" si="69"/>
        <v>1</v>
      </c>
    </row>
    <row r="287" spans="1:8" ht="36" outlineLevel="7">
      <c r="A287" s="93" t="s">
        <v>667</v>
      </c>
      <c r="B287" s="94" t="s">
        <v>689</v>
      </c>
      <c r="C287" s="94" t="s">
        <v>780</v>
      </c>
      <c r="D287" s="94" t="s">
        <v>1584</v>
      </c>
      <c r="E287" s="94" t="s">
        <v>221</v>
      </c>
      <c r="F287" s="95">
        <f t="shared" ref="F287:G287" si="75">F288</f>
        <v>44.92</v>
      </c>
      <c r="G287" s="95">
        <f t="shared" si="75"/>
        <v>44.92</v>
      </c>
      <c r="H287" s="96">
        <f t="shared" si="69"/>
        <v>1</v>
      </c>
    </row>
    <row r="288" spans="1:8" ht="36" outlineLevel="5">
      <c r="A288" s="93" t="s">
        <v>668</v>
      </c>
      <c r="B288" s="94" t="s">
        <v>689</v>
      </c>
      <c r="C288" s="94" t="s">
        <v>780</v>
      </c>
      <c r="D288" s="94" t="s">
        <v>1584</v>
      </c>
      <c r="E288" s="94" t="s">
        <v>669</v>
      </c>
      <c r="F288" s="95">
        <v>44.92</v>
      </c>
      <c r="G288" s="95">
        <v>44.92</v>
      </c>
      <c r="H288" s="96">
        <f t="shared" si="69"/>
        <v>1</v>
      </c>
    </row>
    <row r="289" spans="1:8" outlineLevel="6">
      <c r="A289" s="233" t="s">
        <v>785</v>
      </c>
      <c r="B289" s="227" t="s">
        <v>689</v>
      </c>
      <c r="C289" s="227" t="s">
        <v>786</v>
      </c>
      <c r="D289" s="227" t="s">
        <v>653</v>
      </c>
      <c r="E289" s="227" t="s">
        <v>654</v>
      </c>
      <c r="F289" s="245">
        <f t="shared" ref="F289:G294" si="76">F290</f>
        <v>15437.004999999999</v>
      </c>
      <c r="G289" s="245">
        <f t="shared" si="76"/>
        <v>15437.004999999999</v>
      </c>
      <c r="H289" s="96">
        <f t="shared" si="69"/>
        <v>1</v>
      </c>
    </row>
    <row r="290" spans="1:8" outlineLevel="7">
      <c r="A290" s="93" t="s">
        <v>787</v>
      </c>
      <c r="B290" s="94" t="s">
        <v>689</v>
      </c>
      <c r="C290" s="94" t="s">
        <v>788</v>
      </c>
      <c r="D290" s="94" t="s">
        <v>653</v>
      </c>
      <c r="E290" s="94" t="s">
        <v>654</v>
      </c>
      <c r="F290" s="95">
        <f t="shared" si="76"/>
        <v>15437.004999999999</v>
      </c>
      <c r="G290" s="95">
        <f t="shared" si="76"/>
        <v>15437.004999999999</v>
      </c>
      <c r="H290" s="96">
        <f t="shared" si="69"/>
        <v>1</v>
      </c>
    </row>
    <row r="291" spans="1:8" ht="37.5" customHeight="1" outlineLevel="7">
      <c r="A291" s="233" t="s">
        <v>1585</v>
      </c>
      <c r="B291" s="227" t="s">
        <v>689</v>
      </c>
      <c r="C291" s="227" t="s">
        <v>788</v>
      </c>
      <c r="D291" s="227" t="s">
        <v>789</v>
      </c>
      <c r="E291" s="227" t="s">
        <v>654</v>
      </c>
      <c r="F291" s="245">
        <f t="shared" si="76"/>
        <v>15437.004999999999</v>
      </c>
      <c r="G291" s="245">
        <f t="shared" si="76"/>
        <v>15437.004999999999</v>
      </c>
      <c r="H291" s="96">
        <f t="shared" si="69"/>
        <v>1</v>
      </c>
    </row>
    <row r="292" spans="1:8" ht="36" outlineLevel="1">
      <c r="A292" s="93" t="s">
        <v>1586</v>
      </c>
      <c r="B292" s="94" t="s">
        <v>689</v>
      </c>
      <c r="C292" s="94" t="s">
        <v>788</v>
      </c>
      <c r="D292" s="94" t="s">
        <v>1587</v>
      </c>
      <c r="E292" s="94" t="s">
        <v>654</v>
      </c>
      <c r="F292" s="95">
        <f>F293</f>
        <v>15437.004999999999</v>
      </c>
      <c r="G292" s="95">
        <f>G293</f>
        <v>15437.004999999999</v>
      </c>
      <c r="H292" s="96">
        <f t="shared" si="69"/>
        <v>1</v>
      </c>
    </row>
    <row r="293" spans="1:8" ht="36" outlineLevel="2">
      <c r="A293" s="93" t="s">
        <v>790</v>
      </c>
      <c r="B293" s="94" t="s">
        <v>689</v>
      </c>
      <c r="C293" s="94" t="s">
        <v>788</v>
      </c>
      <c r="D293" s="94" t="s">
        <v>791</v>
      </c>
      <c r="E293" s="94" t="s">
        <v>654</v>
      </c>
      <c r="F293" s="95">
        <f t="shared" si="76"/>
        <v>15437.004999999999</v>
      </c>
      <c r="G293" s="95">
        <f t="shared" si="76"/>
        <v>15437.004999999999</v>
      </c>
      <c r="H293" s="96">
        <f t="shared" si="69"/>
        <v>1</v>
      </c>
    </row>
    <row r="294" spans="1:8" ht="19.5" customHeight="1" outlineLevel="4">
      <c r="A294" s="93" t="s">
        <v>721</v>
      </c>
      <c r="B294" s="94" t="s">
        <v>689</v>
      </c>
      <c r="C294" s="94" t="s">
        <v>788</v>
      </c>
      <c r="D294" s="94" t="s">
        <v>791</v>
      </c>
      <c r="E294" s="94" t="s">
        <v>722</v>
      </c>
      <c r="F294" s="95">
        <f t="shared" si="76"/>
        <v>15437.004999999999</v>
      </c>
      <c r="G294" s="95">
        <f t="shared" si="76"/>
        <v>15437.004999999999</v>
      </c>
      <c r="H294" s="96">
        <f t="shared" si="69"/>
        <v>1</v>
      </c>
    </row>
    <row r="295" spans="1:8" outlineLevel="5">
      <c r="A295" s="93" t="s">
        <v>792</v>
      </c>
      <c r="B295" s="94" t="s">
        <v>689</v>
      </c>
      <c r="C295" s="94" t="s">
        <v>788</v>
      </c>
      <c r="D295" s="94" t="s">
        <v>791</v>
      </c>
      <c r="E295" s="94" t="s">
        <v>793</v>
      </c>
      <c r="F295" s="95">
        <v>15437.004999999999</v>
      </c>
      <c r="G295" s="95">
        <v>15437.004999999999</v>
      </c>
      <c r="H295" s="96">
        <f t="shared" si="69"/>
        <v>1</v>
      </c>
    </row>
    <row r="296" spans="1:8" outlineLevel="6">
      <c r="A296" s="233" t="s">
        <v>794</v>
      </c>
      <c r="B296" s="227" t="s">
        <v>689</v>
      </c>
      <c r="C296" s="227" t="s">
        <v>795</v>
      </c>
      <c r="D296" s="227" t="s">
        <v>653</v>
      </c>
      <c r="E296" s="227" t="s">
        <v>654</v>
      </c>
      <c r="F296" s="245">
        <f>F297</f>
        <v>9099.9760000000006</v>
      </c>
      <c r="G296" s="245">
        <f>G297</f>
        <v>9099.9760000000006</v>
      </c>
      <c r="H296" s="96">
        <f t="shared" si="69"/>
        <v>1</v>
      </c>
    </row>
    <row r="297" spans="1:8" outlineLevel="7">
      <c r="A297" s="93" t="s">
        <v>796</v>
      </c>
      <c r="B297" s="94" t="s">
        <v>689</v>
      </c>
      <c r="C297" s="94" t="s">
        <v>797</v>
      </c>
      <c r="D297" s="94" t="s">
        <v>653</v>
      </c>
      <c r="E297" s="94" t="s">
        <v>654</v>
      </c>
      <c r="F297" s="95">
        <f>F298</f>
        <v>9099.9760000000006</v>
      </c>
      <c r="G297" s="95">
        <f>G298</f>
        <v>9099.9760000000006</v>
      </c>
      <c r="H297" s="96">
        <f t="shared" si="69"/>
        <v>1</v>
      </c>
    </row>
    <row r="298" spans="1:8" ht="36" outlineLevel="7">
      <c r="A298" s="233" t="s">
        <v>1585</v>
      </c>
      <c r="B298" s="227" t="s">
        <v>689</v>
      </c>
      <c r="C298" s="227" t="s">
        <v>797</v>
      </c>
      <c r="D298" s="227" t="s">
        <v>789</v>
      </c>
      <c r="E298" s="227" t="s">
        <v>654</v>
      </c>
      <c r="F298" s="245">
        <f>F299+F309</f>
        <v>9099.9760000000006</v>
      </c>
      <c r="G298" s="245">
        <f>G299+G309</f>
        <v>9099.9760000000006</v>
      </c>
      <c r="H298" s="96">
        <f t="shared" si="69"/>
        <v>1</v>
      </c>
    </row>
    <row r="299" spans="1:8" ht="37.5" customHeight="1" outlineLevel="7">
      <c r="A299" s="93" t="s">
        <v>1588</v>
      </c>
      <c r="B299" s="94" t="s">
        <v>689</v>
      </c>
      <c r="C299" s="94" t="s">
        <v>797</v>
      </c>
      <c r="D299" s="94" t="s">
        <v>1589</v>
      </c>
      <c r="E299" s="94" t="s">
        <v>654</v>
      </c>
      <c r="F299" s="95">
        <f>F306+F300+F303</f>
        <v>7891.2550000000001</v>
      </c>
      <c r="G299" s="95">
        <f>G306+G300+G303</f>
        <v>7891.2550000000001</v>
      </c>
      <c r="H299" s="96">
        <f t="shared" si="69"/>
        <v>1</v>
      </c>
    </row>
    <row r="300" spans="1:8" ht="17.25" customHeight="1" outlineLevel="7">
      <c r="A300" s="104" t="s">
        <v>800</v>
      </c>
      <c r="B300" s="94" t="s">
        <v>689</v>
      </c>
      <c r="C300" s="94" t="s">
        <v>797</v>
      </c>
      <c r="D300" s="94" t="s">
        <v>801</v>
      </c>
      <c r="E300" s="94" t="s">
        <v>654</v>
      </c>
      <c r="F300" s="95">
        <f t="shared" ref="F300:G301" si="77">F301</f>
        <v>7740.5</v>
      </c>
      <c r="G300" s="95">
        <f t="shared" si="77"/>
        <v>7740.5</v>
      </c>
      <c r="H300" s="96">
        <f t="shared" si="69"/>
        <v>1</v>
      </c>
    </row>
    <row r="301" spans="1:8" ht="36" outlineLevel="7">
      <c r="A301" s="93" t="s">
        <v>721</v>
      </c>
      <c r="B301" s="94" t="s">
        <v>689</v>
      </c>
      <c r="C301" s="94" t="s">
        <v>797</v>
      </c>
      <c r="D301" s="94" t="s">
        <v>801</v>
      </c>
      <c r="E301" s="94" t="s">
        <v>722</v>
      </c>
      <c r="F301" s="95">
        <f t="shared" si="77"/>
        <v>7740.5</v>
      </c>
      <c r="G301" s="95">
        <f t="shared" si="77"/>
        <v>7740.5</v>
      </c>
      <c r="H301" s="96">
        <f t="shared" si="69"/>
        <v>1</v>
      </c>
    </row>
    <row r="302" spans="1:8" outlineLevel="7">
      <c r="A302" s="93" t="s">
        <v>792</v>
      </c>
      <c r="B302" s="94" t="s">
        <v>689</v>
      </c>
      <c r="C302" s="94" t="s">
        <v>797</v>
      </c>
      <c r="D302" s="94" t="s">
        <v>801</v>
      </c>
      <c r="E302" s="94" t="s">
        <v>793</v>
      </c>
      <c r="F302" s="95">
        <v>7740.5</v>
      </c>
      <c r="G302" s="95">
        <v>7740.5</v>
      </c>
      <c r="H302" s="96">
        <f t="shared" si="69"/>
        <v>1</v>
      </c>
    </row>
    <row r="303" spans="1:8" ht="18.75" customHeight="1" outlineLevel="7">
      <c r="A303" s="98" t="s">
        <v>1590</v>
      </c>
      <c r="B303" s="94" t="s">
        <v>689</v>
      </c>
      <c r="C303" s="94" t="s">
        <v>797</v>
      </c>
      <c r="D303" s="94" t="s">
        <v>802</v>
      </c>
      <c r="E303" s="94" t="s">
        <v>654</v>
      </c>
      <c r="F303" s="243">
        <f t="shared" ref="F303:G304" si="78">F304</f>
        <v>149.24744999999999</v>
      </c>
      <c r="G303" s="243">
        <f t="shared" si="78"/>
        <v>149.24744999999999</v>
      </c>
      <c r="H303" s="96">
        <f t="shared" si="69"/>
        <v>1</v>
      </c>
    </row>
    <row r="304" spans="1:8" ht="18.75" customHeight="1" outlineLevel="7">
      <c r="A304" s="93" t="s">
        <v>721</v>
      </c>
      <c r="B304" s="94" t="s">
        <v>689</v>
      </c>
      <c r="C304" s="94" t="s">
        <v>797</v>
      </c>
      <c r="D304" s="94" t="s">
        <v>802</v>
      </c>
      <c r="E304" s="94" t="s">
        <v>722</v>
      </c>
      <c r="F304" s="243">
        <f t="shared" si="78"/>
        <v>149.24744999999999</v>
      </c>
      <c r="G304" s="243">
        <f t="shared" si="78"/>
        <v>149.24744999999999</v>
      </c>
      <c r="H304" s="96">
        <f t="shared" si="69"/>
        <v>1</v>
      </c>
    </row>
    <row r="305" spans="1:8" ht="18.75" customHeight="1" outlineLevel="7">
      <c r="A305" s="93" t="s">
        <v>792</v>
      </c>
      <c r="B305" s="94" t="s">
        <v>689</v>
      </c>
      <c r="C305" s="94" t="s">
        <v>797</v>
      </c>
      <c r="D305" s="94" t="s">
        <v>802</v>
      </c>
      <c r="E305" s="94" t="s">
        <v>793</v>
      </c>
      <c r="F305" s="95">
        <v>149.24744999999999</v>
      </c>
      <c r="G305" s="95">
        <v>149.24744999999999</v>
      </c>
      <c r="H305" s="96">
        <f t="shared" si="69"/>
        <v>1</v>
      </c>
    </row>
    <row r="306" spans="1:8" ht="18.75" customHeight="1" outlineLevel="7">
      <c r="A306" s="93" t="s">
        <v>798</v>
      </c>
      <c r="B306" s="94" t="s">
        <v>689</v>
      </c>
      <c r="C306" s="94" t="s">
        <v>797</v>
      </c>
      <c r="D306" s="94" t="s">
        <v>799</v>
      </c>
      <c r="E306" s="94" t="s">
        <v>654</v>
      </c>
      <c r="F306" s="95">
        <f t="shared" ref="F306:G307" si="79">F307</f>
        <v>1.5075499999999999</v>
      </c>
      <c r="G306" s="95">
        <f t="shared" ref="G306" si="80">G307</f>
        <v>1.5075499999999999</v>
      </c>
      <c r="H306" s="96">
        <f t="shared" si="69"/>
        <v>1</v>
      </c>
    </row>
    <row r="307" spans="1:8" ht="18.75" customHeight="1" outlineLevel="7">
      <c r="A307" s="93" t="s">
        <v>721</v>
      </c>
      <c r="B307" s="94" t="s">
        <v>689</v>
      </c>
      <c r="C307" s="94" t="s">
        <v>797</v>
      </c>
      <c r="D307" s="94" t="s">
        <v>799</v>
      </c>
      <c r="E307" s="94" t="s">
        <v>722</v>
      </c>
      <c r="F307" s="95">
        <f t="shared" si="79"/>
        <v>1.5075499999999999</v>
      </c>
      <c r="G307" s="95">
        <f t="shared" si="79"/>
        <v>1.5075499999999999</v>
      </c>
      <c r="H307" s="96">
        <f t="shared" si="69"/>
        <v>1</v>
      </c>
    </row>
    <row r="308" spans="1:8" ht="20.25" customHeight="1" outlineLevel="1">
      <c r="A308" s="93" t="s">
        <v>792</v>
      </c>
      <c r="B308" s="94" t="s">
        <v>689</v>
      </c>
      <c r="C308" s="94" t="s">
        <v>797</v>
      </c>
      <c r="D308" s="94" t="s">
        <v>799</v>
      </c>
      <c r="E308" s="94" t="s">
        <v>793</v>
      </c>
      <c r="F308" s="95">
        <v>1.5075499999999999</v>
      </c>
      <c r="G308" s="95">
        <v>1.5075499999999999</v>
      </c>
      <c r="H308" s="96">
        <f t="shared" si="69"/>
        <v>1</v>
      </c>
    </row>
    <row r="309" spans="1:8" ht="19.5" customHeight="1" outlineLevel="1">
      <c r="A309" s="93" t="s">
        <v>1591</v>
      </c>
      <c r="B309" s="94" t="s">
        <v>689</v>
      </c>
      <c r="C309" s="94" t="s">
        <v>797</v>
      </c>
      <c r="D309" s="94" t="s">
        <v>1592</v>
      </c>
      <c r="E309" s="94" t="s">
        <v>654</v>
      </c>
      <c r="F309" s="243">
        <f>F310+F314+F317</f>
        <v>1208.721</v>
      </c>
      <c r="G309" s="243">
        <f>G310+G314+G317</f>
        <v>1208.721</v>
      </c>
      <c r="H309" s="96">
        <f t="shared" si="69"/>
        <v>1</v>
      </c>
    </row>
    <row r="310" spans="1:8" ht="20.25" customHeight="1" outlineLevel="1">
      <c r="A310" s="93" t="s">
        <v>803</v>
      </c>
      <c r="B310" s="94" t="s">
        <v>689</v>
      </c>
      <c r="C310" s="94" t="s">
        <v>797</v>
      </c>
      <c r="D310" s="94" t="s">
        <v>804</v>
      </c>
      <c r="E310" s="94" t="s">
        <v>654</v>
      </c>
      <c r="F310" s="95">
        <f t="shared" ref="F310:G310" si="81">F311</f>
        <v>1000.6609999999999</v>
      </c>
      <c r="G310" s="95">
        <f t="shared" si="81"/>
        <v>1000.6609999999999</v>
      </c>
      <c r="H310" s="96">
        <f t="shared" si="69"/>
        <v>1</v>
      </c>
    </row>
    <row r="311" spans="1:8" ht="36" outlineLevel="1">
      <c r="A311" s="93" t="s">
        <v>721</v>
      </c>
      <c r="B311" s="94" t="s">
        <v>689</v>
      </c>
      <c r="C311" s="94" t="s">
        <v>797</v>
      </c>
      <c r="D311" s="94" t="s">
        <v>804</v>
      </c>
      <c r="E311" s="94" t="s">
        <v>722</v>
      </c>
      <c r="F311" s="95">
        <f t="shared" ref="F311:G311" si="82">F312+F313</f>
        <v>1000.6609999999999</v>
      </c>
      <c r="G311" s="95">
        <f t="shared" si="82"/>
        <v>1000.6609999999999</v>
      </c>
      <c r="H311" s="96">
        <f t="shared" si="69"/>
        <v>1</v>
      </c>
    </row>
    <row r="312" spans="1:8" ht="20.25" customHeight="1" outlineLevel="1">
      <c r="A312" s="93" t="s">
        <v>792</v>
      </c>
      <c r="B312" s="94" t="s">
        <v>689</v>
      </c>
      <c r="C312" s="94" t="s">
        <v>797</v>
      </c>
      <c r="D312" s="94" t="s">
        <v>804</v>
      </c>
      <c r="E312" s="94" t="s">
        <v>793</v>
      </c>
      <c r="F312" s="95">
        <v>886.66099999999994</v>
      </c>
      <c r="G312" s="95">
        <v>886.66099999999994</v>
      </c>
      <c r="H312" s="96">
        <f t="shared" si="69"/>
        <v>1</v>
      </c>
    </row>
    <row r="313" spans="1:8" ht="36" outlineLevel="1">
      <c r="A313" s="93" t="s">
        <v>1593</v>
      </c>
      <c r="B313" s="94" t="s">
        <v>689</v>
      </c>
      <c r="C313" s="94" t="s">
        <v>797</v>
      </c>
      <c r="D313" s="94" t="s">
        <v>804</v>
      </c>
      <c r="E313" s="94" t="s">
        <v>805</v>
      </c>
      <c r="F313" s="95">
        <v>114</v>
      </c>
      <c r="G313" s="95">
        <v>114</v>
      </c>
      <c r="H313" s="96">
        <f t="shared" si="69"/>
        <v>1</v>
      </c>
    </row>
    <row r="314" spans="1:8" ht="72" outlineLevel="1">
      <c r="A314" s="234" t="s">
        <v>1562</v>
      </c>
      <c r="B314" s="94" t="s">
        <v>689</v>
      </c>
      <c r="C314" s="94" t="s">
        <v>797</v>
      </c>
      <c r="D314" s="94" t="s">
        <v>1594</v>
      </c>
      <c r="E314" s="94" t="s">
        <v>654</v>
      </c>
      <c r="F314" s="95">
        <f>F315</f>
        <v>203.06</v>
      </c>
      <c r="G314" s="95">
        <f>G315</f>
        <v>203.06</v>
      </c>
      <c r="H314" s="96">
        <f t="shared" si="69"/>
        <v>1</v>
      </c>
    </row>
    <row r="315" spans="1:8" outlineLevel="1">
      <c r="A315" s="93" t="s">
        <v>670</v>
      </c>
      <c r="B315" s="94" t="s">
        <v>689</v>
      </c>
      <c r="C315" s="94" t="s">
        <v>797</v>
      </c>
      <c r="D315" s="94" t="s">
        <v>1594</v>
      </c>
      <c r="E315" s="94" t="s">
        <v>671</v>
      </c>
      <c r="F315" s="95">
        <f>F316</f>
        <v>203.06</v>
      </c>
      <c r="G315" s="95">
        <f>G316</f>
        <v>203.06</v>
      </c>
      <c r="H315" s="96">
        <f t="shared" si="69"/>
        <v>1</v>
      </c>
    </row>
    <row r="316" spans="1:8" ht="36" outlineLevel="1">
      <c r="A316" s="93" t="s">
        <v>763</v>
      </c>
      <c r="B316" s="94" t="s">
        <v>689</v>
      </c>
      <c r="C316" s="94" t="s">
        <v>797</v>
      </c>
      <c r="D316" s="94" t="s">
        <v>1594</v>
      </c>
      <c r="E316" s="94" t="s">
        <v>764</v>
      </c>
      <c r="F316" s="95">
        <v>203.06</v>
      </c>
      <c r="G316" s="95">
        <v>203.06</v>
      </c>
      <c r="H316" s="96">
        <f t="shared" si="69"/>
        <v>1</v>
      </c>
    </row>
    <row r="317" spans="1:8" ht="36" outlineLevel="1">
      <c r="A317" s="234" t="s">
        <v>1564</v>
      </c>
      <c r="B317" s="94" t="s">
        <v>689</v>
      </c>
      <c r="C317" s="94" t="s">
        <v>797</v>
      </c>
      <c r="D317" s="94" t="s">
        <v>1595</v>
      </c>
      <c r="E317" s="94" t="s">
        <v>654</v>
      </c>
      <c r="F317" s="95">
        <f>F318</f>
        <v>5</v>
      </c>
      <c r="G317" s="95">
        <f>G318</f>
        <v>5</v>
      </c>
      <c r="H317" s="96">
        <f t="shared" si="69"/>
        <v>1</v>
      </c>
    </row>
    <row r="318" spans="1:8" outlineLevel="1">
      <c r="A318" s="93" t="s">
        <v>670</v>
      </c>
      <c r="B318" s="94" t="s">
        <v>689</v>
      </c>
      <c r="C318" s="94" t="s">
        <v>797</v>
      </c>
      <c r="D318" s="94" t="s">
        <v>1595</v>
      </c>
      <c r="E318" s="94" t="s">
        <v>671</v>
      </c>
      <c r="F318" s="95">
        <f>F319</f>
        <v>5</v>
      </c>
      <c r="G318" s="95">
        <f>G319</f>
        <v>5</v>
      </c>
      <c r="H318" s="96">
        <f t="shared" si="69"/>
        <v>1</v>
      </c>
    </row>
    <row r="319" spans="1:8" ht="36" outlineLevel="1">
      <c r="A319" s="93" t="s">
        <v>763</v>
      </c>
      <c r="B319" s="94" t="s">
        <v>689</v>
      </c>
      <c r="C319" s="94" t="s">
        <v>797</v>
      </c>
      <c r="D319" s="94" t="s">
        <v>1595</v>
      </c>
      <c r="E319" s="94" t="s">
        <v>764</v>
      </c>
      <c r="F319" s="95">
        <v>5</v>
      </c>
      <c r="G319" s="95">
        <v>5</v>
      </c>
      <c r="H319" s="96">
        <f t="shared" si="69"/>
        <v>1</v>
      </c>
    </row>
    <row r="320" spans="1:8" outlineLevel="1">
      <c r="A320" s="233" t="s">
        <v>806</v>
      </c>
      <c r="B320" s="227" t="s">
        <v>689</v>
      </c>
      <c r="C320" s="227" t="s">
        <v>807</v>
      </c>
      <c r="D320" s="227" t="s">
        <v>653</v>
      </c>
      <c r="E320" s="227" t="s">
        <v>654</v>
      </c>
      <c r="F320" s="245">
        <f>F321+F326+F331</f>
        <v>36967.958480000001</v>
      </c>
      <c r="G320" s="245">
        <f>G321+G326+G331</f>
        <v>34579.551350000002</v>
      </c>
      <c r="H320" s="96">
        <f t="shared" si="69"/>
        <v>0.93539250669489504</v>
      </c>
    </row>
    <row r="321" spans="1:8" ht="19.5" customHeight="1" outlineLevel="1">
      <c r="A321" s="93" t="s">
        <v>808</v>
      </c>
      <c r="B321" s="94" t="s">
        <v>689</v>
      </c>
      <c r="C321" s="94" t="s">
        <v>809</v>
      </c>
      <c r="D321" s="94" t="s">
        <v>653</v>
      </c>
      <c r="E321" s="94" t="s">
        <v>654</v>
      </c>
      <c r="F321" s="95">
        <f>F322</f>
        <v>3754.9538600000001</v>
      </c>
      <c r="G321" s="95">
        <f>G322</f>
        <v>3741.8116599999998</v>
      </c>
      <c r="H321" s="96">
        <f t="shared" si="69"/>
        <v>0.99650003688727073</v>
      </c>
    </row>
    <row r="322" spans="1:8" ht="36" outlineLevel="1">
      <c r="A322" s="93" t="s">
        <v>659</v>
      </c>
      <c r="B322" s="94" t="s">
        <v>689</v>
      </c>
      <c r="C322" s="94" t="s">
        <v>809</v>
      </c>
      <c r="D322" s="94" t="s">
        <v>660</v>
      </c>
      <c r="E322" s="94" t="s">
        <v>654</v>
      </c>
      <c r="F322" s="95">
        <f t="shared" ref="F322:G324" si="83">F323</f>
        <v>3754.9538600000001</v>
      </c>
      <c r="G322" s="95">
        <f t="shared" si="83"/>
        <v>3741.8116599999998</v>
      </c>
      <c r="H322" s="96">
        <f t="shared" si="69"/>
        <v>0.99650003688727073</v>
      </c>
    </row>
    <row r="323" spans="1:8" ht="17.25" customHeight="1" outlineLevel="1">
      <c r="A323" s="93" t="s">
        <v>810</v>
      </c>
      <c r="B323" s="94" t="s">
        <v>689</v>
      </c>
      <c r="C323" s="94" t="s">
        <v>809</v>
      </c>
      <c r="D323" s="94" t="s">
        <v>811</v>
      </c>
      <c r="E323" s="94" t="s">
        <v>654</v>
      </c>
      <c r="F323" s="95">
        <f t="shared" si="83"/>
        <v>3754.9538600000001</v>
      </c>
      <c r="G323" s="95">
        <f t="shared" si="83"/>
        <v>3741.8116599999998</v>
      </c>
      <c r="H323" s="96">
        <f t="shared" si="69"/>
        <v>0.99650003688727073</v>
      </c>
    </row>
    <row r="324" spans="1:8" ht="17.25" customHeight="1" outlineLevel="1">
      <c r="A324" s="93" t="s">
        <v>716</v>
      </c>
      <c r="B324" s="94" t="s">
        <v>689</v>
      </c>
      <c r="C324" s="94" t="s">
        <v>809</v>
      </c>
      <c r="D324" s="94" t="s">
        <v>811</v>
      </c>
      <c r="E324" s="94" t="s">
        <v>717</v>
      </c>
      <c r="F324" s="95">
        <f t="shared" si="83"/>
        <v>3754.9538600000001</v>
      </c>
      <c r="G324" s="95">
        <f t="shared" si="83"/>
        <v>3741.8116599999998</v>
      </c>
      <c r="H324" s="96">
        <f t="shared" si="69"/>
        <v>0.99650003688727073</v>
      </c>
    </row>
    <row r="325" spans="1:8" outlineLevel="1">
      <c r="A325" s="93" t="s">
        <v>812</v>
      </c>
      <c r="B325" s="94" t="s">
        <v>689</v>
      </c>
      <c r="C325" s="94" t="s">
        <v>809</v>
      </c>
      <c r="D325" s="94" t="s">
        <v>811</v>
      </c>
      <c r="E325" s="94" t="s">
        <v>813</v>
      </c>
      <c r="F325" s="95">
        <v>3754.9538600000001</v>
      </c>
      <c r="G325" s="95">
        <v>3741.8116599999998</v>
      </c>
      <c r="H325" s="96">
        <f t="shared" si="69"/>
        <v>0.99650003688727073</v>
      </c>
    </row>
    <row r="326" spans="1:8" ht="20.25" customHeight="1" outlineLevel="1">
      <c r="A326" s="93" t="s">
        <v>814</v>
      </c>
      <c r="B326" s="94" t="s">
        <v>689</v>
      </c>
      <c r="C326" s="94" t="s">
        <v>815</v>
      </c>
      <c r="D326" s="94" t="s">
        <v>653</v>
      </c>
      <c r="E326" s="94" t="s">
        <v>654</v>
      </c>
      <c r="F326" s="95">
        <f>F327</f>
        <v>100</v>
      </c>
      <c r="G326" s="95">
        <f>G327</f>
        <v>100</v>
      </c>
      <c r="H326" s="96">
        <f t="shared" si="69"/>
        <v>1</v>
      </c>
    </row>
    <row r="327" spans="1:8" ht="36" outlineLevel="1">
      <c r="A327" s="93" t="s">
        <v>659</v>
      </c>
      <c r="B327" s="94" t="s">
        <v>689</v>
      </c>
      <c r="C327" s="94" t="s">
        <v>815</v>
      </c>
      <c r="D327" s="94" t="s">
        <v>660</v>
      </c>
      <c r="E327" s="94" t="s">
        <v>654</v>
      </c>
      <c r="F327" s="243">
        <f>F328</f>
        <v>100</v>
      </c>
      <c r="G327" s="243">
        <f>G328</f>
        <v>100</v>
      </c>
      <c r="H327" s="96">
        <f t="shared" si="69"/>
        <v>1</v>
      </c>
    </row>
    <row r="328" spans="1:8" outlineLevel="1">
      <c r="A328" s="93" t="s">
        <v>703</v>
      </c>
      <c r="B328" s="94" t="s">
        <v>689</v>
      </c>
      <c r="C328" s="94" t="s">
        <v>815</v>
      </c>
      <c r="D328" s="94" t="s">
        <v>704</v>
      </c>
      <c r="E328" s="94" t="s">
        <v>654</v>
      </c>
      <c r="F328" s="243">
        <f t="shared" ref="F328:F329" si="84">F329</f>
        <v>100</v>
      </c>
      <c r="G328" s="95">
        <f t="shared" ref="G328:G329" si="85">G329</f>
        <v>100</v>
      </c>
      <c r="H328" s="96">
        <f t="shared" si="69"/>
        <v>1</v>
      </c>
    </row>
    <row r="329" spans="1:8" outlineLevel="2">
      <c r="A329" s="93" t="s">
        <v>716</v>
      </c>
      <c r="B329" s="94" t="s">
        <v>689</v>
      </c>
      <c r="C329" s="94" t="s">
        <v>815</v>
      </c>
      <c r="D329" s="94" t="s">
        <v>704</v>
      </c>
      <c r="E329" s="94" t="s">
        <v>717</v>
      </c>
      <c r="F329" s="243">
        <f t="shared" si="84"/>
        <v>100</v>
      </c>
      <c r="G329" s="95">
        <f t="shared" si="85"/>
        <v>100</v>
      </c>
      <c r="H329" s="96">
        <f t="shared" si="69"/>
        <v>1</v>
      </c>
    </row>
    <row r="330" spans="1:8" ht="36.75" customHeight="1" outlineLevel="3">
      <c r="A330" s="93" t="s">
        <v>816</v>
      </c>
      <c r="B330" s="94" t="s">
        <v>689</v>
      </c>
      <c r="C330" s="94" t="s">
        <v>815</v>
      </c>
      <c r="D330" s="94" t="s">
        <v>704</v>
      </c>
      <c r="E330" s="94" t="s">
        <v>817</v>
      </c>
      <c r="F330" s="95">
        <v>100</v>
      </c>
      <c r="G330" s="95">
        <v>100</v>
      </c>
      <c r="H330" s="96">
        <f t="shared" si="69"/>
        <v>1</v>
      </c>
    </row>
    <row r="331" spans="1:8" ht="23.25" customHeight="1" outlineLevel="4">
      <c r="A331" s="93" t="s">
        <v>818</v>
      </c>
      <c r="B331" s="94" t="s">
        <v>689</v>
      </c>
      <c r="C331" s="94" t="s">
        <v>819</v>
      </c>
      <c r="D331" s="94" t="s">
        <v>653</v>
      </c>
      <c r="E331" s="94" t="s">
        <v>654</v>
      </c>
      <c r="F331" s="243">
        <f t="shared" ref="F331:G332" si="86">F332</f>
        <v>33113.00462</v>
      </c>
      <c r="G331" s="243">
        <f t="shared" si="86"/>
        <v>30737.739689999999</v>
      </c>
      <c r="H331" s="96">
        <f t="shared" si="69"/>
        <v>0.92826791294664457</v>
      </c>
    </row>
    <row r="332" spans="1:8" ht="35.25" customHeight="1" outlineLevel="5">
      <c r="A332" s="93" t="s">
        <v>659</v>
      </c>
      <c r="B332" s="94" t="s">
        <v>689</v>
      </c>
      <c r="C332" s="94" t="s">
        <v>819</v>
      </c>
      <c r="D332" s="94" t="s">
        <v>660</v>
      </c>
      <c r="E332" s="94" t="s">
        <v>654</v>
      </c>
      <c r="F332" s="243">
        <f t="shared" si="86"/>
        <v>33113.00462</v>
      </c>
      <c r="G332" s="243">
        <f t="shared" si="86"/>
        <v>30737.739689999999</v>
      </c>
      <c r="H332" s="96">
        <f t="shared" si="69"/>
        <v>0.92826791294664457</v>
      </c>
    </row>
    <row r="333" spans="1:8" outlineLevel="6">
      <c r="A333" s="93" t="s">
        <v>678</v>
      </c>
      <c r="B333" s="94" t="s">
        <v>689</v>
      </c>
      <c r="C333" s="94" t="s">
        <v>819</v>
      </c>
      <c r="D333" s="94" t="s">
        <v>679</v>
      </c>
      <c r="E333" s="94" t="s">
        <v>654</v>
      </c>
      <c r="F333" s="243">
        <f>F343+F334+F337</f>
        <v>33113.00462</v>
      </c>
      <c r="G333" s="243">
        <f>G343+G334+G337</f>
        <v>30737.739689999999</v>
      </c>
      <c r="H333" s="96">
        <f t="shared" ref="H333:H396" si="87">G333/F333</f>
        <v>0.92826791294664457</v>
      </c>
    </row>
    <row r="334" spans="1:8" ht="72" outlineLevel="7">
      <c r="A334" s="93" t="s">
        <v>1596</v>
      </c>
      <c r="B334" s="94" t="s">
        <v>689</v>
      </c>
      <c r="C334" s="94" t="s">
        <v>819</v>
      </c>
      <c r="D334" s="94" t="s">
        <v>1597</v>
      </c>
      <c r="E334" s="94" t="s">
        <v>654</v>
      </c>
      <c r="F334" s="95">
        <f>F335</f>
        <v>769.86400000000003</v>
      </c>
      <c r="G334" s="95">
        <f>G335</f>
        <v>153.03505999999999</v>
      </c>
      <c r="H334" s="96">
        <f t="shared" si="87"/>
        <v>0.19878194070641045</v>
      </c>
    </row>
    <row r="335" spans="1:8" s="92" customFormat="1" ht="20.25" customHeight="1">
      <c r="A335" s="93" t="s">
        <v>716</v>
      </c>
      <c r="B335" s="94" t="s">
        <v>689</v>
      </c>
      <c r="C335" s="94" t="s">
        <v>819</v>
      </c>
      <c r="D335" s="94" t="s">
        <v>1597</v>
      </c>
      <c r="E335" s="94" t="s">
        <v>717</v>
      </c>
      <c r="F335" s="95">
        <f>F336</f>
        <v>769.86400000000003</v>
      </c>
      <c r="G335" s="95">
        <f>G336</f>
        <v>153.03505999999999</v>
      </c>
      <c r="H335" s="96">
        <f t="shared" si="87"/>
        <v>0.19878194070641045</v>
      </c>
    </row>
    <row r="336" spans="1:8" outlineLevel="1">
      <c r="A336" s="93" t="s">
        <v>812</v>
      </c>
      <c r="B336" s="94" t="s">
        <v>689</v>
      </c>
      <c r="C336" s="94" t="s">
        <v>819</v>
      </c>
      <c r="D336" s="94" t="s">
        <v>1597</v>
      </c>
      <c r="E336" s="94" t="s">
        <v>813</v>
      </c>
      <c r="F336" s="95">
        <v>769.86400000000003</v>
      </c>
      <c r="G336" s="95">
        <v>153.03505999999999</v>
      </c>
      <c r="H336" s="96">
        <f t="shared" si="87"/>
        <v>0.19878194070641045</v>
      </c>
    </row>
    <row r="337" spans="1:8" ht="38.25" customHeight="1" outlineLevel="2">
      <c r="A337" s="98" t="s">
        <v>1598</v>
      </c>
      <c r="B337" s="94" t="s">
        <v>689</v>
      </c>
      <c r="C337" s="94" t="s">
        <v>819</v>
      </c>
      <c r="D337" s="94" t="s">
        <v>1599</v>
      </c>
      <c r="E337" s="94" t="s">
        <v>654</v>
      </c>
      <c r="F337" s="95">
        <f>F338+F340</f>
        <v>14750.882</v>
      </c>
      <c r="G337" s="95">
        <f>G338+G340</f>
        <v>14054.62197</v>
      </c>
      <c r="H337" s="96">
        <f t="shared" si="87"/>
        <v>0.95279875264407921</v>
      </c>
    </row>
    <row r="338" spans="1:8" ht="21" customHeight="1" outlineLevel="4">
      <c r="A338" s="93" t="s">
        <v>667</v>
      </c>
      <c r="B338" s="94" t="s">
        <v>689</v>
      </c>
      <c r="C338" s="94" t="s">
        <v>819</v>
      </c>
      <c r="D338" s="94" t="s">
        <v>1599</v>
      </c>
      <c r="E338" s="94" t="s">
        <v>221</v>
      </c>
      <c r="F338" s="95">
        <f>F339</f>
        <v>130</v>
      </c>
      <c r="G338" s="95">
        <f>G339</f>
        <v>102.77491999999999</v>
      </c>
      <c r="H338" s="96">
        <f t="shared" si="87"/>
        <v>0.79057630769230769</v>
      </c>
    </row>
    <row r="339" spans="1:8" ht="18.75" customHeight="1" outlineLevel="5">
      <c r="A339" s="93" t="s">
        <v>668</v>
      </c>
      <c r="B339" s="94" t="s">
        <v>689</v>
      </c>
      <c r="C339" s="94" t="s">
        <v>819</v>
      </c>
      <c r="D339" s="94" t="s">
        <v>1599</v>
      </c>
      <c r="E339" s="94" t="s">
        <v>669</v>
      </c>
      <c r="F339" s="95">
        <v>130</v>
      </c>
      <c r="G339" s="95">
        <v>102.77491999999999</v>
      </c>
      <c r="H339" s="96">
        <f t="shared" si="87"/>
        <v>0.79057630769230769</v>
      </c>
    </row>
    <row r="340" spans="1:8" ht="21" customHeight="1" outlineLevel="6">
      <c r="A340" s="93" t="s">
        <v>716</v>
      </c>
      <c r="B340" s="94" t="s">
        <v>689</v>
      </c>
      <c r="C340" s="94" t="s">
        <v>819</v>
      </c>
      <c r="D340" s="94" t="s">
        <v>1599</v>
      </c>
      <c r="E340" s="94" t="s">
        <v>717</v>
      </c>
      <c r="F340" s="95">
        <f>F341+F342</f>
        <v>14620.882</v>
      </c>
      <c r="G340" s="95">
        <f>G341+G342</f>
        <v>13951.84705</v>
      </c>
      <c r="H340" s="96">
        <f t="shared" si="87"/>
        <v>0.95424113606826189</v>
      </c>
    </row>
    <row r="341" spans="1:8" ht="20.25" customHeight="1" outlineLevel="7">
      <c r="A341" s="93" t="s">
        <v>812</v>
      </c>
      <c r="B341" s="94" t="s">
        <v>689</v>
      </c>
      <c r="C341" s="94" t="s">
        <v>819</v>
      </c>
      <c r="D341" s="94" t="s">
        <v>1599</v>
      </c>
      <c r="E341" s="94" t="s">
        <v>813</v>
      </c>
      <c r="F341" s="95">
        <v>12910.882</v>
      </c>
      <c r="G341" s="95">
        <v>12243.814200000001</v>
      </c>
      <c r="H341" s="96">
        <f t="shared" si="87"/>
        <v>0.94833290243067836</v>
      </c>
    </row>
    <row r="342" spans="1:8" ht="38.25" customHeight="1" outlineLevel="5">
      <c r="A342" s="93" t="s">
        <v>718</v>
      </c>
      <c r="B342" s="94" t="s">
        <v>689</v>
      </c>
      <c r="C342" s="94" t="s">
        <v>819</v>
      </c>
      <c r="D342" s="94" t="s">
        <v>1599</v>
      </c>
      <c r="E342" s="94" t="s">
        <v>719</v>
      </c>
      <c r="F342" s="95">
        <v>1710</v>
      </c>
      <c r="G342" s="95">
        <v>1708.0328500000001</v>
      </c>
      <c r="H342" s="96">
        <f t="shared" si="87"/>
        <v>0.998849619883041</v>
      </c>
    </row>
    <row r="343" spans="1:8" ht="54.75" customHeight="1" outlineLevel="6">
      <c r="A343" s="98" t="s">
        <v>1517</v>
      </c>
      <c r="B343" s="94" t="s">
        <v>689</v>
      </c>
      <c r="C343" s="94" t="s">
        <v>819</v>
      </c>
      <c r="D343" s="94" t="s">
        <v>731</v>
      </c>
      <c r="E343" s="94" t="s">
        <v>654</v>
      </c>
      <c r="F343" s="243">
        <f>F344</f>
        <v>17592.258620000001</v>
      </c>
      <c r="G343" s="243">
        <f>G344</f>
        <v>16530.08266</v>
      </c>
      <c r="H343" s="96">
        <f t="shared" si="87"/>
        <v>0.93962253608570467</v>
      </c>
    </row>
    <row r="344" spans="1:8" ht="18" customHeight="1" outlineLevel="7">
      <c r="A344" s="93" t="s">
        <v>708</v>
      </c>
      <c r="B344" s="94" t="s">
        <v>689</v>
      </c>
      <c r="C344" s="94" t="s">
        <v>819</v>
      </c>
      <c r="D344" s="94" t="s">
        <v>731</v>
      </c>
      <c r="E344" s="94" t="s">
        <v>709</v>
      </c>
      <c r="F344" s="243">
        <f>F345</f>
        <v>17592.258620000001</v>
      </c>
      <c r="G344" s="243">
        <f>G345</f>
        <v>16530.08266</v>
      </c>
      <c r="H344" s="96">
        <f t="shared" si="87"/>
        <v>0.93962253608570467</v>
      </c>
    </row>
    <row r="345" spans="1:8" ht="18" customHeight="1" outlineLevel="6">
      <c r="A345" s="93" t="s">
        <v>710</v>
      </c>
      <c r="B345" s="94" t="s">
        <v>689</v>
      </c>
      <c r="C345" s="94" t="s">
        <v>819</v>
      </c>
      <c r="D345" s="94" t="s">
        <v>731</v>
      </c>
      <c r="E345" s="94" t="s">
        <v>711</v>
      </c>
      <c r="F345" s="95">
        <v>17592.258620000001</v>
      </c>
      <c r="G345" s="95">
        <v>16530.08266</v>
      </c>
      <c r="H345" s="96">
        <f t="shared" si="87"/>
        <v>0.93962253608570467</v>
      </c>
    </row>
    <row r="346" spans="1:8" outlineLevel="7">
      <c r="A346" s="233" t="s">
        <v>820</v>
      </c>
      <c r="B346" s="227" t="s">
        <v>689</v>
      </c>
      <c r="C346" s="227" t="s">
        <v>821</v>
      </c>
      <c r="D346" s="227" t="s">
        <v>653</v>
      </c>
      <c r="E346" s="227" t="s">
        <v>654</v>
      </c>
      <c r="F346" s="244">
        <f>F347</f>
        <v>13727.832149999998</v>
      </c>
      <c r="G346" s="244">
        <f>G347</f>
        <v>13705.501120000001</v>
      </c>
      <c r="H346" s="96">
        <f t="shared" si="87"/>
        <v>0.99837330251739731</v>
      </c>
    </row>
    <row r="347" spans="1:8" outlineLevel="6">
      <c r="A347" s="93" t="s">
        <v>822</v>
      </c>
      <c r="B347" s="94" t="s">
        <v>689</v>
      </c>
      <c r="C347" s="94" t="s">
        <v>823</v>
      </c>
      <c r="D347" s="94" t="s">
        <v>653</v>
      </c>
      <c r="E347" s="94" t="s">
        <v>654</v>
      </c>
      <c r="F347" s="243">
        <f>F348+F360</f>
        <v>13727.832149999998</v>
      </c>
      <c r="G347" s="243">
        <f>G348+G360</f>
        <v>13705.501120000001</v>
      </c>
      <c r="H347" s="96">
        <f t="shared" si="87"/>
        <v>0.99837330251739731</v>
      </c>
    </row>
    <row r="348" spans="1:8" ht="36" outlineLevel="7">
      <c r="A348" s="233" t="s">
        <v>1600</v>
      </c>
      <c r="B348" s="227" t="s">
        <v>689</v>
      </c>
      <c r="C348" s="227" t="s">
        <v>823</v>
      </c>
      <c r="D348" s="227" t="s">
        <v>824</v>
      </c>
      <c r="E348" s="227" t="s">
        <v>654</v>
      </c>
      <c r="F348" s="244">
        <f>F353+F349</f>
        <v>13677.832149999998</v>
      </c>
      <c r="G348" s="244">
        <f>G353+G349</f>
        <v>13655.501120000001</v>
      </c>
      <c r="H348" s="96">
        <f t="shared" si="87"/>
        <v>0.99836735604333338</v>
      </c>
    </row>
    <row r="349" spans="1:8" ht="36" outlineLevel="5">
      <c r="A349" s="93" t="s">
        <v>1601</v>
      </c>
      <c r="B349" s="94" t="s">
        <v>689</v>
      </c>
      <c r="C349" s="94" t="s">
        <v>823</v>
      </c>
      <c r="D349" s="94" t="s">
        <v>1602</v>
      </c>
      <c r="E349" s="94" t="s">
        <v>654</v>
      </c>
      <c r="F349" s="243">
        <f t="shared" ref="F349:G349" si="88">F350</f>
        <v>561</v>
      </c>
      <c r="G349" s="243">
        <f t="shared" si="88"/>
        <v>561</v>
      </c>
      <c r="H349" s="96">
        <f t="shared" si="87"/>
        <v>1</v>
      </c>
    </row>
    <row r="350" spans="1:8" ht="55.5" customHeight="1" outlineLevel="6">
      <c r="A350" s="93" t="s">
        <v>827</v>
      </c>
      <c r="B350" s="94" t="s">
        <v>689</v>
      </c>
      <c r="C350" s="94" t="s">
        <v>823</v>
      </c>
      <c r="D350" s="94" t="s">
        <v>828</v>
      </c>
      <c r="E350" s="94" t="s">
        <v>654</v>
      </c>
      <c r="F350" s="243">
        <f>F351</f>
        <v>561</v>
      </c>
      <c r="G350" s="243">
        <f>G351</f>
        <v>561</v>
      </c>
      <c r="H350" s="96">
        <f t="shared" si="87"/>
        <v>1</v>
      </c>
    </row>
    <row r="351" spans="1:8" ht="17.25" customHeight="1" outlineLevel="7">
      <c r="A351" s="93" t="s">
        <v>667</v>
      </c>
      <c r="B351" s="94" t="s">
        <v>689</v>
      </c>
      <c r="C351" s="94" t="s">
        <v>823</v>
      </c>
      <c r="D351" s="94" t="s">
        <v>828</v>
      </c>
      <c r="E351" s="94" t="s">
        <v>221</v>
      </c>
      <c r="F351" s="243">
        <f t="shared" ref="F351:G351" si="89">F352</f>
        <v>561</v>
      </c>
      <c r="G351" s="243">
        <f t="shared" si="89"/>
        <v>561</v>
      </c>
      <c r="H351" s="96">
        <f t="shared" si="87"/>
        <v>1</v>
      </c>
    </row>
    <row r="352" spans="1:8" ht="36.75" customHeight="1" outlineLevel="2">
      <c r="A352" s="93" t="s">
        <v>668</v>
      </c>
      <c r="B352" s="94" t="s">
        <v>689</v>
      </c>
      <c r="C352" s="94" t="s">
        <v>823</v>
      </c>
      <c r="D352" s="94" t="s">
        <v>828</v>
      </c>
      <c r="E352" s="94" t="s">
        <v>669</v>
      </c>
      <c r="F352" s="95">
        <v>561</v>
      </c>
      <c r="G352" s="95">
        <v>561</v>
      </c>
      <c r="H352" s="96">
        <f t="shared" si="87"/>
        <v>1</v>
      </c>
    </row>
    <row r="353" spans="1:11" ht="19.5" customHeight="1" outlineLevel="4">
      <c r="A353" s="93" t="s">
        <v>1603</v>
      </c>
      <c r="B353" s="94" t="s">
        <v>689</v>
      </c>
      <c r="C353" s="94" t="s">
        <v>823</v>
      </c>
      <c r="D353" s="94" t="s">
        <v>1604</v>
      </c>
      <c r="E353" s="94" t="s">
        <v>654</v>
      </c>
      <c r="F353" s="243">
        <f>F357+F354</f>
        <v>13116.832149999998</v>
      </c>
      <c r="G353" s="243">
        <f>G357+G354</f>
        <v>13094.501120000001</v>
      </c>
      <c r="H353" s="96">
        <f t="shared" si="87"/>
        <v>0.99829752872152155</v>
      </c>
    </row>
    <row r="354" spans="1:11" ht="54" outlineLevel="5">
      <c r="A354" s="98" t="s">
        <v>1605</v>
      </c>
      <c r="B354" s="94" t="s">
        <v>689</v>
      </c>
      <c r="C354" s="94" t="s">
        <v>823</v>
      </c>
      <c r="D354" s="94" t="s">
        <v>829</v>
      </c>
      <c r="E354" s="94" t="s">
        <v>654</v>
      </c>
      <c r="F354" s="243">
        <f t="shared" ref="F354:G355" si="90">F355</f>
        <v>10083.003189999999</v>
      </c>
      <c r="G354" s="243">
        <f t="shared" si="90"/>
        <v>10060.67216</v>
      </c>
      <c r="H354" s="96">
        <f t="shared" si="87"/>
        <v>0.99778527988346299</v>
      </c>
    </row>
    <row r="355" spans="1:11" ht="55.5" customHeight="1" outlineLevel="6">
      <c r="A355" s="93" t="s">
        <v>708</v>
      </c>
      <c r="B355" s="94" t="s">
        <v>689</v>
      </c>
      <c r="C355" s="94" t="s">
        <v>823</v>
      </c>
      <c r="D355" s="94" t="s">
        <v>829</v>
      </c>
      <c r="E355" s="94" t="s">
        <v>709</v>
      </c>
      <c r="F355" s="243">
        <f t="shared" si="90"/>
        <v>10083.003189999999</v>
      </c>
      <c r="G355" s="243">
        <f t="shared" si="90"/>
        <v>10060.67216</v>
      </c>
      <c r="H355" s="96">
        <f t="shared" si="87"/>
        <v>0.99778527988346299</v>
      </c>
    </row>
    <row r="356" spans="1:11" ht="19.5" customHeight="1" outlineLevel="7">
      <c r="A356" s="93" t="s">
        <v>710</v>
      </c>
      <c r="B356" s="94" t="s">
        <v>689</v>
      </c>
      <c r="C356" s="94" t="s">
        <v>823</v>
      </c>
      <c r="D356" s="94" t="s">
        <v>829</v>
      </c>
      <c r="E356" s="94" t="s">
        <v>711</v>
      </c>
      <c r="F356" s="95">
        <v>10083.003189999999</v>
      </c>
      <c r="G356" s="95">
        <v>10060.67216</v>
      </c>
      <c r="H356" s="96">
        <f t="shared" si="87"/>
        <v>0.99778527988346299</v>
      </c>
    </row>
    <row r="357" spans="1:11" ht="36" outlineLevel="2">
      <c r="A357" s="93" t="s">
        <v>825</v>
      </c>
      <c r="B357" s="94" t="s">
        <v>689</v>
      </c>
      <c r="C357" s="94" t="s">
        <v>823</v>
      </c>
      <c r="D357" s="94" t="s">
        <v>826</v>
      </c>
      <c r="E357" s="94" t="s">
        <v>654</v>
      </c>
      <c r="F357" s="243">
        <f t="shared" ref="F357:G358" si="91">F358</f>
        <v>3033.8289599999998</v>
      </c>
      <c r="G357" s="243">
        <f t="shared" si="91"/>
        <v>3033.8289599999998</v>
      </c>
      <c r="H357" s="96">
        <f t="shared" si="87"/>
        <v>1</v>
      </c>
    </row>
    <row r="358" spans="1:11" ht="38.25" customHeight="1" outlineLevel="3">
      <c r="A358" s="93" t="s">
        <v>708</v>
      </c>
      <c r="B358" s="94" t="s">
        <v>689</v>
      </c>
      <c r="C358" s="94" t="s">
        <v>823</v>
      </c>
      <c r="D358" s="94" t="s">
        <v>826</v>
      </c>
      <c r="E358" s="94" t="s">
        <v>709</v>
      </c>
      <c r="F358" s="243">
        <f t="shared" si="91"/>
        <v>3033.8289599999998</v>
      </c>
      <c r="G358" s="243">
        <f t="shared" si="91"/>
        <v>3033.8289599999998</v>
      </c>
      <c r="H358" s="96">
        <f t="shared" si="87"/>
        <v>1</v>
      </c>
    </row>
    <row r="359" spans="1:11" outlineLevel="4">
      <c r="A359" s="93" t="s">
        <v>710</v>
      </c>
      <c r="B359" s="94" t="s">
        <v>689</v>
      </c>
      <c r="C359" s="94" t="s">
        <v>823</v>
      </c>
      <c r="D359" s="94" t="s">
        <v>826</v>
      </c>
      <c r="E359" s="94" t="s">
        <v>711</v>
      </c>
      <c r="F359" s="95">
        <v>3033.8289599999998</v>
      </c>
      <c r="G359" s="95">
        <v>3033.8289599999998</v>
      </c>
      <c r="H359" s="96">
        <f t="shared" si="87"/>
        <v>1</v>
      </c>
    </row>
    <row r="360" spans="1:11" ht="36" outlineLevel="5">
      <c r="A360" s="226" t="s">
        <v>1606</v>
      </c>
      <c r="B360" s="227" t="s">
        <v>689</v>
      </c>
      <c r="C360" s="227" t="s">
        <v>823</v>
      </c>
      <c r="D360" s="227" t="s">
        <v>1607</v>
      </c>
      <c r="E360" s="227" t="s">
        <v>654</v>
      </c>
      <c r="F360" s="95">
        <f>F361</f>
        <v>50</v>
      </c>
      <c r="G360" s="95">
        <f t="shared" ref="G360:G361" si="92">G361</f>
        <v>50</v>
      </c>
      <c r="H360" s="96">
        <f t="shared" si="87"/>
        <v>1</v>
      </c>
    </row>
    <row r="361" spans="1:11" ht="20.25" customHeight="1" outlineLevel="6">
      <c r="A361" s="236" t="s">
        <v>1608</v>
      </c>
      <c r="B361" s="94" t="s">
        <v>689</v>
      </c>
      <c r="C361" s="94" t="s">
        <v>823</v>
      </c>
      <c r="D361" s="94" t="s">
        <v>1609</v>
      </c>
      <c r="E361" s="94" t="s">
        <v>654</v>
      </c>
      <c r="F361" s="95">
        <f>F362</f>
        <v>50</v>
      </c>
      <c r="G361" s="95">
        <f t="shared" si="92"/>
        <v>50</v>
      </c>
      <c r="H361" s="96">
        <f t="shared" si="87"/>
        <v>1</v>
      </c>
    </row>
    <row r="362" spans="1:11" ht="34.5" customHeight="1" outlineLevel="7">
      <c r="A362" s="93" t="s">
        <v>1610</v>
      </c>
      <c r="B362" s="94" t="s">
        <v>689</v>
      </c>
      <c r="C362" s="94" t="s">
        <v>823</v>
      </c>
      <c r="D362" s="94" t="s">
        <v>1611</v>
      </c>
      <c r="E362" s="94" t="s">
        <v>654</v>
      </c>
      <c r="F362" s="95">
        <f>F363</f>
        <v>50</v>
      </c>
      <c r="G362" s="95">
        <f>G363</f>
        <v>50</v>
      </c>
      <c r="H362" s="96">
        <f t="shared" si="87"/>
        <v>1</v>
      </c>
    </row>
    <row r="363" spans="1:11" ht="18.75" customHeight="1" outlineLevel="7">
      <c r="A363" s="93" t="s">
        <v>667</v>
      </c>
      <c r="B363" s="94" t="s">
        <v>689</v>
      </c>
      <c r="C363" s="94" t="s">
        <v>823</v>
      </c>
      <c r="D363" s="94" t="s">
        <v>1611</v>
      </c>
      <c r="E363" s="94" t="s">
        <v>221</v>
      </c>
      <c r="F363" s="95">
        <f>F364</f>
        <v>50</v>
      </c>
      <c r="G363" s="95">
        <f t="shared" ref="G363" si="93">G364</f>
        <v>50</v>
      </c>
      <c r="H363" s="96">
        <f t="shared" si="87"/>
        <v>1</v>
      </c>
    </row>
    <row r="364" spans="1:11" ht="36" outlineLevel="7">
      <c r="A364" s="93" t="s">
        <v>668</v>
      </c>
      <c r="B364" s="94" t="s">
        <v>689</v>
      </c>
      <c r="C364" s="94" t="s">
        <v>823</v>
      </c>
      <c r="D364" s="94" t="s">
        <v>1611</v>
      </c>
      <c r="E364" s="94" t="s">
        <v>669</v>
      </c>
      <c r="F364" s="95">
        <v>50</v>
      </c>
      <c r="G364" s="95">
        <v>50</v>
      </c>
      <c r="H364" s="96">
        <f t="shared" si="87"/>
        <v>1</v>
      </c>
    </row>
    <row r="365" spans="1:11" ht="18" customHeight="1" outlineLevel="7">
      <c r="A365" s="233" t="s">
        <v>830</v>
      </c>
      <c r="B365" s="227" t="s">
        <v>689</v>
      </c>
      <c r="C365" s="227" t="s">
        <v>831</v>
      </c>
      <c r="D365" s="227" t="s">
        <v>653</v>
      </c>
      <c r="E365" s="227" t="s">
        <v>654</v>
      </c>
      <c r="F365" s="245">
        <f>F366</f>
        <v>2500</v>
      </c>
      <c r="G365" s="245">
        <f>G366</f>
        <v>2500</v>
      </c>
      <c r="H365" s="96">
        <f t="shared" si="87"/>
        <v>1</v>
      </c>
    </row>
    <row r="366" spans="1:11" outlineLevel="7">
      <c r="A366" s="93" t="s">
        <v>832</v>
      </c>
      <c r="B366" s="94" t="s">
        <v>689</v>
      </c>
      <c r="C366" s="94" t="s">
        <v>833</v>
      </c>
      <c r="D366" s="94" t="s">
        <v>653</v>
      </c>
      <c r="E366" s="94" t="s">
        <v>654</v>
      </c>
      <c r="F366" s="95">
        <f t="shared" ref="F366:G370" si="94">F367</f>
        <v>2500</v>
      </c>
      <c r="G366" s="95">
        <f t="shared" si="94"/>
        <v>2500</v>
      </c>
      <c r="H366" s="96">
        <f t="shared" si="87"/>
        <v>1</v>
      </c>
    </row>
    <row r="367" spans="1:11" s="92" customFormat="1" ht="36">
      <c r="A367" s="233" t="s">
        <v>1463</v>
      </c>
      <c r="B367" s="227" t="s">
        <v>689</v>
      </c>
      <c r="C367" s="227" t="s">
        <v>833</v>
      </c>
      <c r="D367" s="227" t="s">
        <v>1464</v>
      </c>
      <c r="E367" s="227" t="s">
        <v>654</v>
      </c>
      <c r="F367" s="245">
        <f>F368</f>
        <v>2500</v>
      </c>
      <c r="G367" s="245">
        <f>G368</f>
        <v>2500</v>
      </c>
      <c r="H367" s="96">
        <f t="shared" si="87"/>
        <v>1</v>
      </c>
    </row>
    <row r="368" spans="1:11" ht="36" outlineLevel="1">
      <c r="A368" s="101" t="s">
        <v>1497</v>
      </c>
      <c r="B368" s="94" t="s">
        <v>689</v>
      </c>
      <c r="C368" s="94" t="s">
        <v>833</v>
      </c>
      <c r="D368" s="94" t="s">
        <v>1466</v>
      </c>
      <c r="E368" s="94" t="s">
        <v>654</v>
      </c>
      <c r="F368" s="95">
        <f t="shared" si="94"/>
        <v>2500</v>
      </c>
      <c r="G368" s="95">
        <f t="shared" si="94"/>
        <v>2500</v>
      </c>
      <c r="H368" s="96">
        <f t="shared" si="87"/>
        <v>1</v>
      </c>
      <c r="K368" s="100">
        <f>G368+G270</f>
        <v>2561.6052599999998</v>
      </c>
    </row>
    <row r="369" spans="1:8" ht="36" outlineLevel="2">
      <c r="A369" s="93" t="s">
        <v>834</v>
      </c>
      <c r="B369" s="94" t="s">
        <v>689</v>
      </c>
      <c r="C369" s="94" t="s">
        <v>833</v>
      </c>
      <c r="D369" s="94" t="s">
        <v>1500</v>
      </c>
      <c r="E369" s="94" t="s">
        <v>654</v>
      </c>
      <c r="F369" s="95">
        <f t="shared" si="94"/>
        <v>2500</v>
      </c>
      <c r="G369" s="95">
        <f t="shared" si="94"/>
        <v>2500</v>
      </c>
      <c r="H369" s="96">
        <f t="shared" si="87"/>
        <v>1</v>
      </c>
    </row>
    <row r="370" spans="1:8" ht="36" outlineLevel="3">
      <c r="A370" s="93" t="s">
        <v>721</v>
      </c>
      <c r="B370" s="94" t="s">
        <v>689</v>
      </c>
      <c r="C370" s="94" t="s">
        <v>833</v>
      </c>
      <c r="D370" s="94" t="s">
        <v>1500</v>
      </c>
      <c r="E370" s="94" t="s">
        <v>722</v>
      </c>
      <c r="F370" s="95">
        <f t="shared" si="94"/>
        <v>2500</v>
      </c>
      <c r="G370" s="95">
        <f t="shared" si="94"/>
        <v>2500</v>
      </c>
      <c r="H370" s="96">
        <f t="shared" si="87"/>
        <v>1</v>
      </c>
    </row>
    <row r="371" spans="1:8" outlineLevel="4">
      <c r="A371" s="93" t="s">
        <v>723</v>
      </c>
      <c r="B371" s="94" t="s">
        <v>689</v>
      </c>
      <c r="C371" s="94" t="s">
        <v>833</v>
      </c>
      <c r="D371" s="94" t="s">
        <v>1500</v>
      </c>
      <c r="E371" s="94" t="s">
        <v>724</v>
      </c>
      <c r="F371" s="95">
        <v>2500</v>
      </c>
      <c r="G371" s="95">
        <v>2500</v>
      </c>
      <c r="H371" s="96">
        <f t="shared" si="87"/>
        <v>1</v>
      </c>
    </row>
    <row r="372" spans="1:8" ht="37.5" customHeight="1" outlineLevel="5">
      <c r="A372" s="88" t="s">
        <v>835</v>
      </c>
      <c r="B372" s="89" t="s">
        <v>836</v>
      </c>
      <c r="C372" s="89" t="s">
        <v>652</v>
      </c>
      <c r="D372" s="89" t="s">
        <v>653</v>
      </c>
      <c r="E372" s="89" t="s">
        <v>654</v>
      </c>
      <c r="F372" s="90">
        <f t="shared" ref="F372:G372" si="95">F373</f>
        <v>5082.7377999999999</v>
      </c>
      <c r="G372" s="90">
        <f t="shared" si="95"/>
        <v>5033.3864100000001</v>
      </c>
      <c r="H372" s="99">
        <f t="shared" si="87"/>
        <v>0.9902903923157319</v>
      </c>
    </row>
    <row r="373" spans="1:8" outlineLevel="6">
      <c r="A373" s="93" t="s">
        <v>655</v>
      </c>
      <c r="B373" s="94" t="s">
        <v>836</v>
      </c>
      <c r="C373" s="94" t="s">
        <v>656</v>
      </c>
      <c r="D373" s="94" t="s">
        <v>653</v>
      </c>
      <c r="E373" s="94" t="s">
        <v>654</v>
      </c>
      <c r="F373" s="95">
        <f t="shared" ref="F373:G373" si="96">F374+F389+F394</f>
        <v>5082.7377999999999</v>
      </c>
      <c r="G373" s="95">
        <f t="shared" si="96"/>
        <v>5033.3864100000001</v>
      </c>
      <c r="H373" s="96">
        <f t="shared" si="87"/>
        <v>0.9902903923157319</v>
      </c>
    </row>
    <row r="374" spans="1:8" ht="54" outlineLevel="7">
      <c r="A374" s="93" t="s">
        <v>837</v>
      </c>
      <c r="B374" s="94" t="s">
        <v>836</v>
      </c>
      <c r="C374" s="94" t="s">
        <v>838</v>
      </c>
      <c r="D374" s="94" t="s">
        <v>653</v>
      </c>
      <c r="E374" s="94" t="s">
        <v>654</v>
      </c>
      <c r="F374" s="95">
        <f t="shared" ref="F374:G374" si="97">F375</f>
        <v>3549.3258000000001</v>
      </c>
      <c r="G374" s="95">
        <f t="shared" si="97"/>
        <v>3549.3258000000001</v>
      </c>
      <c r="H374" s="96">
        <f t="shared" si="87"/>
        <v>1</v>
      </c>
    </row>
    <row r="375" spans="1:8" ht="75" customHeight="1" outlineLevel="7">
      <c r="A375" s="93" t="s">
        <v>659</v>
      </c>
      <c r="B375" s="94" t="s">
        <v>836</v>
      </c>
      <c r="C375" s="94" t="s">
        <v>838</v>
      </c>
      <c r="D375" s="94" t="s">
        <v>660</v>
      </c>
      <c r="E375" s="94" t="s">
        <v>654</v>
      </c>
      <c r="F375" s="95">
        <f t="shared" ref="F375:G375" si="98">F376+F379+F386</f>
        <v>3549.3258000000001</v>
      </c>
      <c r="G375" s="95">
        <f t="shared" si="98"/>
        <v>3549.3258000000001</v>
      </c>
      <c r="H375" s="96">
        <f t="shared" si="87"/>
        <v>1</v>
      </c>
    </row>
    <row r="376" spans="1:8" outlineLevel="7">
      <c r="A376" s="93" t="s">
        <v>1612</v>
      </c>
      <c r="B376" s="94" t="s">
        <v>836</v>
      </c>
      <c r="C376" s="94" t="s">
        <v>838</v>
      </c>
      <c r="D376" s="94" t="s">
        <v>839</v>
      </c>
      <c r="E376" s="94" t="s">
        <v>654</v>
      </c>
      <c r="F376" s="95">
        <f t="shared" ref="F376:G377" si="99">F377</f>
        <v>1535.66218</v>
      </c>
      <c r="G376" s="95">
        <f t="shared" si="99"/>
        <v>1535.66218</v>
      </c>
      <c r="H376" s="96">
        <f t="shared" si="87"/>
        <v>1</v>
      </c>
    </row>
    <row r="377" spans="1:8" ht="72" outlineLevel="7">
      <c r="A377" s="93" t="s">
        <v>663</v>
      </c>
      <c r="B377" s="94" t="s">
        <v>836</v>
      </c>
      <c r="C377" s="94" t="s">
        <v>838</v>
      </c>
      <c r="D377" s="94" t="s">
        <v>839</v>
      </c>
      <c r="E377" s="94" t="s">
        <v>664</v>
      </c>
      <c r="F377" s="95">
        <f t="shared" si="99"/>
        <v>1535.66218</v>
      </c>
      <c r="G377" s="95">
        <f t="shared" si="99"/>
        <v>1535.66218</v>
      </c>
      <c r="H377" s="96">
        <f t="shared" si="87"/>
        <v>1</v>
      </c>
    </row>
    <row r="378" spans="1:8" ht="36" outlineLevel="7">
      <c r="A378" s="93" t="s">
        <v>665</v>
      </c>
      <c r="B378" s="94" t="s">
        <v>836</v>
      </c>
      <c r="C378" s="94" t="s">
        <v>838</v>
      </c>
      <c r="D378" s="94" t="s">
        <v>839</v>
      </c>
      <c r="E378" s="94" t="s">
        <v>666</v>
      </c>
      <c r="F378" s="243">
        <v>1535.66218</v>
      </c>
      <c r="G378" s="243">
        <v>1535.66218</v>
      </c>
      <c r="H378" s="96">
        <f t="shared" si="87"/>
        <v>1</v>
      </c>
    </row>
    <row r="379" spans="1:8" ht="36" outlineLevel="7">
      <c r="A379" s="93" t="s">
        <v>661</v>
      </c>
      <c r="B379" s="94" t="s">
        <v>836</v>
      </c>
      <c r="C379" s="94" t="s">
        <v>838</v>
      </c>
      <c r="D379" s="94" t="s">
        <v>662</v>
      </c>
      <c r="E379" s="94" t="s">
        <v>654</v>
      </c>
      <c r="F379" s="95">
        <f t="shared" ref="F379:G379" si="100">F380+F382+F384</f>
        <v>1904.66362</v>
      </c>
      <c r="G379" s="95">
        <f t="shared" si="100"/>
        <v>1904.66362</v>
      </c>
      <c r="H379" s="96">
        <f t="shared" si="87"/>
        <v>1</v>
      </c>
    </row>
    <row r="380" spans="1:8" ht="72" outlineLevel="7">
      <c r="A380" s="93" t="s">
        <v>663</v>
      </c>
      <c r="B380" s="94" t="s">
        <v>836</v>
      </c>
      <c r="C380" s="94" t="s">
        <v>838</v>
      </c>
      <c r="D380" s="94" t="s">
        <v>662</v>
      </c>
      <c r="E380" s="94" t="s">
        <v>664</v>
      </c>
      <c r="F380" s="95">
        <f t="shared" ref="F380:G380" si="101">F381</f>
        <v>1777.9022199999999</v>
      </c>
      <c r="G380" s="95">
        <f t="shared" si="101"/>
        <v>1777.9022199999999</v>
      </c>
      <c r="H380" s="96">
        <f t="shared" si="87"/>
        <v>1</v>
      </c>
    </row>
    <row r="381" spans="1:8" ht="36" outlineLevel="7">
      <c r="A381" s="93" t="s">
        <v>665</v>
      </c>
      <c r="B381" s="94" t="s">
        <v>836</v>
      </c>
      <c r="C381" s="94" t="s">
        <v>838</v>
      </c>
      <c r="D381" s="94" t="s">
        <v>662</v>
      </c>
      <c r="E381" s="94" t="s">
        <v>666</v>
      </c>
      <c r="F381" s="243">
        <v>1777.9022199999999</v>
      </c>
      <c r="G381" s="243">
        <v>1777.9022199999999</v>
      </c>
      <c r="H381" s="96">
        <f t="shared" si="87"/>
        <v>1</v>
      </c>
    </row>
    <row r="382" spans="1:8" ht="36" outlineLevel="7">
      <c r="A382" s="93" t="s">
        <v>667</v>
      </c>
      <c r="B382" s="94" t="s">
        <v>836</v>
      </c>
      <c r="C382" s="94" t="s">
        <v>838</v>
      </c>
      <c r="D382" s="94" t="s">
        <v>662</v>
      </c>
      <c r="E382" s="94" t="s">
        <v>221</v>
      </c>
      <c r="F382" s="95">
        <f t="shared" ref="F382:G382" si="102">F383</f>
        <v>124.87139999999999</v>
      </c>
      <c r="G382" s="95">
        <f t="shared" si="102"/>
        <v>124.87139999999999</v>
      </c>
      <c r="H382" s="96">
        <f t="shared" si="87"/>
        <v>1</v>
      </c>
    </row>
    <row r="383" spans="1:8" ht="36" outlineLevel="7">
      <c r="A383" s="93" t="s">
        <v>668</v>
      </c>
      <c r="B383" s="94" t="s">
        <v>836</v>
      </c>
      <c r="C383" s="94" t="s">
        <v>838</v>
      </c>
      <c r="D383" s="94" t="s">
        <v>662</v>
      </c>
      <c r="E383" s="94" t="s">
        <v>669</v>
      </c>
      <c r="F383" s="243">
        <v>124.87139999999999</v>
      </c>
      <c r="G383" s="243">
        <v>124.87139999999999</v>
      </c>
      <c r="H383" s="96">
        <f t="shared" si="87"/>
        <v>1</v>
      </c>
    </row>
    <row r="384" spans="1:8" outlineLevel="7">
      <c r="A384" s="93" t="s">
        <v>670</v>
      </c>
      <c r="B384" s="94" t="s">
        <v>836</v>
      </c>
      <c r="C384" s="94" t="s">
        <v>838</v>
      </c>
      <c r="D384" s="94" t="s">
        <v>662</v>
      </c>
      <c r="E384" s="94" t="s">
        <v>671</v>
      </c>
      <c r="F384" s="95">
        <f t="shared" ref="F384:G384" si="103">F385</f>
        <v>1.89</v>
      </c>
      <c r="G384" s="95">
        <f t="shared" si="103"/>
        <v>1.89</v>
      </c>
      <c r="H384" s="96">
        <f t="shared" si="87"/>
        <v>1</v>
      </c>
    </row>
    <row r="385" spans="1:8" outlineLevel="7">
      <c r="A385" s="93" t="s">
        <v>672</v>
      </c>
      <c r="B385" s="94" t="s">
        <v>836</v>
      </c>
      <c r="C385" s="94" t="s">
        <v>838</v>
      </c>
      <c r="D385" s="94" t="s">
        <v>662</v>
      </c>
      <c r="E385" s="94" t="s">
        <v>673</v>
      </c>
      <c r="F385" s="243">
        <v>1.89</v>
      </c>
      <c r="G385" s="243">
        <v>1.89</v>
      </c>
      <c r="H385" s="96">
        <f t="shared" si="87"/>
        <v>1</v>
      </c>
    </row>
    <row r="386" spans="1:8" outlineLevel="7">
      <c r="A386" s="93" t="s">
        <v>840</v>
      </c>
      <c r="B386" s="94" t="s">
        <v>836</v>
      </c>
      <c r="C386" s="94" t="s">
        <v>838</v>
      </c>
      <c r="D386" s="94" t="s">
        <v>841</v>
      </c>
      <c r="E386" s="94" t="s">
        <v>654</v>
      </c>
      <c r="F386" s="95">
        <f t="shared" ref="F386:G387" si="104">F387</f>
        <v>109</v>
      </c>
      <c r="G386" s="95">
        <f t="shared" si="104"/>
        <v>109</v>
      </c>
      <c r="H386" s="96">
        <f t="shared" si="87"/>
        <v>1</v>
      </c>
    </row>
    <row r="387" spans="1:8" ht="72" outlineLevel="7">
      <c r="A387" s="93" t="s">
        <v>663</v>
      </c>
      <c r="B387" s="94" t="s">
        <v>836</v>
      </c>
      <c r="C387" s="94" t="s">
        <v>838</v>
      </c>
      <c r="D387" s="94" t="s">
        <v>841</v>
      </c>
      <c r="E387" s="94" t="s">
        <v>664</v>
      </c>
      <c r="F387" s="95">
        <f t="shared" si="104"/>
        <v>109</v>
      </c>
      <c r="G387" s="95">
        <f t="shared" si="104"/>
        <v>109</v>
      </c>
      <c r="H387" s="96">
        <f t="shared" si="87"/>
        <v>1</v>
      </c>
    </row>
    <row r="388" spans="1:8" ht="36" outlineLevel="7">
      <c r="A388" s="93" t="s">
        <v>665</v>
      </c>
      <c r="B388" s="94" t="s">
        <v>836</v>
      </c>
      <c r="C388" s="94" t="s">
        <v>838</v>
      </c>
      <c r="D388" s="94" t="s">
        <v>841</v>
      </c>
      <c r="E388" s="94" t="s">
        <v>666</v>
      </c>
      <c r="F388" s="243">
        <v>109</v>
      </c>
      <c r="G388" s="243">
        <v>109</v>
      </c>
      <c r="H388" s="96">
        <f t="shared" si="87"/>
        <v>1</v>
      </c>
    </row>
    <row r="389" spans="1:8" ht="36" outlineLevel="7">
      <c r="A389" s="93" t="s">
        <v>657</v>
      </c>
      <c r="B389" s="94" t="s">
        <v>836</v>
      </c>
      <c r="C389" s="94" t="s">
        <v>658</v>
      </c>
      <c r="D389" s="94" t="s">
        <v>653</v>
      </c>
      <c r="E389" s="94" t="s">
        <v>654</v>
      </c>
      <c r="F389" s="95">
        <f t="shared" ref="F389:G392" si="105">F390</f>
        <v>1482.979</v>
      </c>
      <c r="G389" s="95">
        <f t="shared" si="105"/>
        <v>1433.62761</v>
      </c>
      <c r="H389" s="96">
        <f t="shared" si="87"/>
        <v>0.96672145053975811</v>
      </c>
    </row>
    <row r="390" spans="1:8" ht="93.75" customHeight="1" outlineLevel="7">
      <c r="A390" s="93" t="s">
        <v>659</v>
      </c>
      <c r="B390" s="94" t="s">
        <v>836</v>
      </c>
      <c r="C390" s="94" t="s">
        <v>658</v>
      </c>
      <c r="D390" s="94" t="s">
        <v>660</v>
      </c>
      <c r="E390" s="94" t="s">
        <v>654</v>
      </c>
      <c r="F390" s="95">
        <f t="shared" si="105"/>
        <v>1482.979</v>
      </c>
      <c r="G390" s="95">
        <f t="shared" si="105"/>
        <v>1433.62761</v>
      </c>
      <c r="H390" s="96">
        <f t="shared" si="87"/>
        <v>0.96672145053975811</v>
      </c>
    </row>
    <row r="391" spans="1:8" outlineLevel="7">
      <c r="A391" s="93" t="s">
        <v>842</v>
      </c>
      <c r="B391" s="94" t="s">
        <v>836</v>
      </c>
      <c r="C391" s="94" t="s">
        <v>658</v>
      </c>
      <c r="D391" s="94" t="s">
        <v>843</v>
      </c>
      <c r="E391" s="94" t="s">
        <v>654</v>
      </c>
      <c r="F391" s="95">
        <f t="shared" si="105"/>
        <v>1482.979</v>
      </c>
      <c r="G391" s="95">
        <f t="shared" si="105"/>
        <v>1433.62761</v>
      </c>
      <c r="H391" s="96">
        <f t="shared" si="87"/>
        <v>0.96672145053975811</v>
      </c>
    </row>
    <row r="392" spans="1:8" ht="72" outlineLevel="7">
      <c r="A392" s="93" t="s">
        <v>663</v>
      </c>
      <c r="B392" s="94" t="s">
        <v>836</v>
      </c>
      <c r="C392" s="94" t="s">
        <v>658</v>
      </c>
      <c r="D392" s="94" t="s">
        <v>843</v>
      </c>
      <c r="E392" s="94" t="s">
        <v>664</v>
      </c>
      <c r="F392" s="95">
        <f t="shared" si="105"/>
        <v>1482.979</v>
      </c>
      <c r="G392" s="95">
        <f t="shared" si="105"/>
        <v>1433.62761</v>
      </c>
      <c r="H392" s="96">
        <f t="shared" si="87"/>
        <v>0.96672145053975811</v>
      </c>
    </row>
    <row r="393" spans="1:8" ht="36" outlineLevel="7">
      <c r="A393" s="93" t="s">
        <v>665</v>
      </c>
      <c r="B393" s="94" t="s">
        <v>836</v>
      </c>
      <c r="C393" s="94" t="s">
        <v>658</v>
      </c>
      <c r="D393" s="94" t="s">
        <v>843</v>
      </c>
      <c r="E393" s="94" t="s">
        <v>666</v>
      </c>
      <c r="F393" s="243">
        <v>1482.979</v>
      </c>
      <c r="G393" s="243">
        <v>1433.62761</v>
      </c>
      <c r="H393" s="96">
        <f t="shared" si="87"/>
        <v>0.96672145053975811</v>
      </c>
    </row>
    <row r="394" spans="1:8" outlineLevel="7">
      <c r="A394" s="93" t="s">
        <v>674</v>
      </c>
      <c r="B394" s="94" t="s">
        <v>836</v>
      </c>
      <c r="C394" s="94" t="s">
        <v>675</v>
      </c>
      <c r="D394" s="94" t="s">
        <v>653</v>
      </c>
      <c r="E394" s="94" t="s">
        <v>654</v>
      </c>
      <c r="F394" s="95">
        <f>F395</f>
        <v>50.433</v>
      </c>
      <c r="G394" s="95">
        <f>G395</f>
        <v>50.433</v>
      </c>
      <c r="H394" s="96">
        <f t="shared" si="87"/>
        <v>1</v>
      </c>
    </row>
    <row r="395" spans="1:8" ht="36" outlineLevel="7">
      <c r="A395" s="233" t="s">
        <v>659</v>
      </c>
      <c r="B395" s="227" t="s">
        <v>836</v>
      </c>
      <c r="C395" s="227" t="s">
        <v>675</v>
      </c>
      <c r="D395" s="227" t="s">
        <v>660</v>
      </c>
      <c r="E395" s="227" t="s">
        <v>654</v>
      </c>
      <c r="F395" s="248">
        <f t="shared" ref="F395:G397" si="106">F396</f>
        <v>50.433</v>
      </c>
      <c r="G395" s="248">
        <f t="shared" si="106"/>
        <v>50.433</v>
      </c>
      <c r="H395" s="96">
        <f t="shared" si="87"/>
        <v>1</v>
      </c>
    </row>
    <row r="396" spans="1:8" outlineLevel="2">
      <c r="A396" s="93" t="s">
        <v>844</v>
      </c>
      <c r="B396" s="94" t="s">
        <v>836</v>
      </c>
      <c r="C396" s="94" t="s">
        <v>675</v>
      </c>
      <c r="D396" s="105">
        <v>9909970200</v>
      </c>
      <c r="E396" s="94" t="s">
        <v>654</v>
      </c>
      <c r="F396" s="97">
        <f t="shared" si="106"/>
        <v>50.433</v>
      </c>
      <c r="G396" s="97">
        <f t="shared" si="106"/>
        <v>50.433</v>
      </c>
      <c r="H396" s="96">
        <f t="shared" si="87"/>
        <v>1</v>
      </c>
    </row>
    <row r="397" spans="1:8" ht="36" outlineLevel="3">
      <c r="A397" s="93" t="s">
        <v>667</v>
      </c>
      <c r="B397" s="94" t="s">
        <v>836</v>
      </c>
      <c r="C397" s="94" t="s">
        <v>675</v>
      </c>
      <c r="D397" s="105">
        <v>9909970200</v>
      </c>
      <c r="E397" s="94" t="s">
        <v>221</v>
      </c>
      <c r="F397" s="97">
        <f t="shared" si="106"/>
        <v>50.433</v>
      </c>
      <c r="G397" s="97">
        <f t="shared" si="106"/>
        <v>50.433</v>
      </c>
      <c r="H397" s="96">
        <f t="shared" ref="H397:H460" si="107">G397/F397</f>
        <v>1</v>
      </c>
    </row>
    <row r="398" spans="1:8" ht="36" customHeight="1" outlineLevel="4">
      <c r="A398" s="93" t="s">
        <v>668</v>
      </c>
      <c r="B398" s="94" t="s">
        <v>836</v>
      </c>
      <c r="C398" s="94" t="s">
        <v>675</v>
      </c>
      <c r="D398" s="105">
        <v>9909970200</v>
      </c>
      <c r="E398" s="94" t="s">
        <v>669</v>
      </c>
      <c r="F398" s="243">
        <v>50.433</v>
      </c>
      <c r="G398" s="243">
        <v>50.433</v>
      </c>
      <c r="H398" s="96">
        <f t="shared" si="107"/>
        <v>1</v>
      </c>
    </row>
    <row r="399" spans="1:8" ht="50.25" customHeight="1" outlineLevel="5">
      <c r="A399" s="88" t="s">
        <v>845</v>
      </c>
      <c r="B399" s="89" t="s">
        <v>846</v>
      </c>
      <c r="C399" s="89" t="s">
        <v>652</v>
      </c>
      <c r="D399" s="89" t="s">
        <v>653</v>
      </c>
      <c r="E399" s="89" t="s">
        <v>654</v>
      </c>
      <c r="F399" s="90">
        <f>F400+F503</f>
        <v>495186.29055000009</v>
      </c>
      <c r="G399" s="90">
        <f>G400+G503</f>
        <v>485771.32777999999</v>
      </c>
      <c r="H399" s="99">
        <f t="shared" si="107"/>
        <v>0.98098702861999076</v>
      </c>
    </row>
    <row r="400" spans="1:8" outlineLevel="6">
      <c r="A400" s="233" t="s">
        <v>785</v>
      </c>
      <c r="B400" s="227" t="s">
        <v>846</v>
      </c>
      <c r="C400" s="227" t="s">
        <v>786</v>
      </c>
      <c r="D400" s="227" t="s">
        <v>653</v>
      </c>
      <c r="E400" s="227" t="s">
        <v>654</v>
      </c>
      <c r="F400" s="245">
        <f>F401+F424+F472+F483+F451</f>
        <v>491365.58821000007</v>
      </c>
      <c r="G400" s="245">
        <f>G401+G424+G472+G483+G451</f>
        <v>482036.21782999998</v>
      </c>
      <c r="H400" s="96">
        <f t="shared" si="107"/>
        <v>0.98101338269538541</v>
      </c>
    </row>
    <row r="401" spans="1:8" outlineLevel="7">
      <c r="A401" s="93" t="s">
        <v>847</v>
      </c>
      <c r="B401" s="94" t="s">
        <v>846</v>
      </c>
      <c r="C401" s="94" t="s">
        <v>848</v>
      </c>
      <c r="D401" s="94" t="s">
        <v>653</v>
      </c>
      <c r="E401" s="94" t="s">
        <v>654</v>
      </c>
      <c r="F401" s="95">
        <f t="shared" ref="F401:G401" si="108">F402</f>
        <v>110193.41601000002</v>
      </c>
      <c r="G401" s="95">
        <f t="shared" si="108"/>
        <v>105427.14558</v>
      </c>
      <c r="H401" s="96">
        <f t="shared" si="107"/>
        <v>0.95674632294213036</v>
      </c>
    </row>
    <row r="402" spans="1:8" ht="45.75" customHeight="1" outlineLevel="5">
      <c r="A402" s="233" t="s">
        <v>1613</v>
      </c>
      <c r="B402" s="227" t="s">
        <v>846</v>
      </c>
      <c r="C402" s="227" t="s">
        <v>848</v>
      </c>
      <c r="D402" s="227" t="s">
        <v>849</v>
      </c>
      <c r="E402" s="227" t="s">
        <v>654</v>
      </c>
      <c r="F402" s="245">
        <f>F403</f>
        <v>110193.41601000002</v>
      </c>
      <c r="G402" s="245">
        <f>G403</f>
        <v>105427.14558</v>
      </c>
      <c r="H402" s="96">
        <f t="shared" si="107"/>
        <v>0.95674632294213036</v>
      </c>
    </row>
    <row r="403" spans="1:8" ht="36" outlineLevel="5">
      <c r="A403" s="93" t="s">
        <v>1614</v>
      </c>
      <c r="B403" s="94" t="s">
        <v>846</v>
      </c>
      <c r="C403" s="94" t="s">
        <v>848</v>
      </c>
      <c r="D403" s="94" t="s">
        <v>850</v>
      </c>
      <c r="E403" s="94" t="s">
        <v>654</v>
      </c>
      <c r="F403" s="95">
        <f>F404+F411</f>
        <v>110193.41601000002</v>
      </c>
      <c r="G403" s="95">
        <f>G404+G411</f>
        <v>105427.14558</v>
      </c>
      <c r="H403" s="96">
        <f t="shared" si="107"/>
        <v>0.95674632294213036</v>
      </c>
    </row>
    <row r="404" spans="1:8" ht="36" outlineLevel="5">
      <c r="A404" s="101" t="s">
        <v>1615</v>
      </c>
      <c r="B404" s="94" t="s">
        <v>846</v>
      </c>
      <c r="C404" s="94" t="s">
        <v>848</v>
      </c>
      <c r="D404" s="94" t="s">
        <v>1616</v>
      </c>
      <c r="E404" s="94" t="s">
        <v>654</v>
      </c>
      <c r="F404" s="95">
        <f>F405+F408</f>
        <v>109010.78400000001</v>
      </c>
      <c r="G404" s="95">
        <f>G405+G408</f>
        <v>104244.55721</v>
      </c>
      <c r="H404" s="96">
        <f t="shared" si="107"/>
        <v>0.95627747443775823</v>
      </c>
    </row>
    <row r="405" spans="1:8" ht="20.25" customHeight="1" outlineLevel="5">
      <c r="A405" s="93" t="s">
        <v>851</v>
      </c>
      <c r="B405" s="94" t="s">
        <v>846</v>
      </c>
      <c r="C405" s="94" t="s">
        <v>848</v>
      </c>
      <c r="D405" s="94" t="s">
        <v>852</v>
      </c>
      <c r="E405" s="94" t="s">
        <v>654</v>
      </c>
      <c r="F405" s="95">
        <f t="shared" ref="F405:G406" si="109">F406</f>
        <v>42507.555</v>
      </c>
      <c r="G405" s="95">
        <f t="shared" si="109"/>
        <v>40130.836640000001</v>
      </c>
      <c r="H405" s="96">
        <f t="shared" si="107"/>
        <v>0.94408715438937862</v>
      </c>
    </row>
    <row r="406" spans="1:8" ht="36" outlineLevel="5">
      <c r="A406" s="93" t="s">
        <v>721</v>
      </c>
      <c r="B406" s="94" t="s">
        <v>846</v>
      </c>
      <c r="C406" s="94" t="s">
        <v>848</v>
      </c>
      <c r="D406" s="94" t="s">
        <v>852</v>
      </c>
      <c r="E406" s="94" t="s">
        <v>722</v>
      </c>
      <c r="F406" s="95">
        <f t="shared" si="109"/>
        <v>42507.555</v>
      </c>
      <c r="G406" s="95">
        <f t="shared" si="109"/>
        <v>40130.836640000001</v>
      </c>
      <c r="H406" s="96">
        <f t="shared" si="107"/>
        <v>0.94408715438937862</v>
      </c>
    </row>
    <row r="407" spans="1:8" outlineLevel="5">
      <c r="A407" s="93" t="s">
        <v>792</v>
      </c>
      <c r="B407" s="94" t="s">
        <v>846</v>
      </c>
      <c r="C407" s="94" t="s">
        <v>848</v>
      </c>
      <c r="D407" s="94" t="s">
        <v>852</v>
      </c>
      <c r="E407" s="94" t="s">
        <v>793</v>
      </c>
      <c r="F407" s="243">
        <v>42507.555</v>
      </c>
      <c r="G407" s="243">
        <v>40130.836640000001</v>
      </c>
      <c r="H407" s="96">
        <f t="shared" si="107"/>
        <v>0.94408715438937862</v>
      </c>
    </row>
    <row r="408" spans="1:8" ht="72" outlineLevel="5">
      <c r="A408" s="101" t="s">
        <v>1617</v>
      </c>
      <c r="B408" s="94" t="s">
        <v>846</v>
      </c>
      <c r="C408" s="94" t="s">
        <v>848</v>
      </c>
      <c r="D408" s="94" t="s">
        <v>853</v>
      </c>
      <c r="E408" s="94" t="s">
        <v>654</v>
      </c>
      <c r="F408" s="95">
        <f t="shared" ref="F408:G409" si="110">F409</f>
        <v>66503.229000000007</v>
      </c>
      <c r="G408" s="95">
        <f t="shared" si="110"/>
        <v>64113.720569999998</v>
      </c>
      <c r="H408" s="96">
        <f t="shared" si="107"/>
        <v>0.96406928707175998</v>
      </c>
    </row>
    <row r="409" spans="1:8" ht="35.25" customHeight="1" outlineLevel="5">
      <c r="A409" s="93" t="s">
        <v>721</v>
      </c>
      <c r="B409" s="94" t="s">
        <v>846</v>
      </c>
      <c r="C409" s="94" t="s">
        <v>848</v>
      </c>
      <c r="D409" s="94" t="s">
        <v>853</v>
      </c>
      <c r="E409" s="94" t="s">
        <v>722</v>
      </c>
      <c r="F409" s="95">
        <f t="shared" si="110"/>
        <v>66503.229000000007</v>
      </c>
      <c r="G409" s="95">
        <f t="shared" si="110"/>
        <v>64113.720569999998</v>
      </c>
      <c r="H409" s="96">
        <f t="shared" si="107"/>
        <v>0.96406928707175998</v>
      </c>
    </row>
    <row r="410" spans="1:8" outlineLevel="5">
      <c r="A410" s="93" t="s">
        <v>792</v>
      </c>
      <c r="B410" s="94" t="s">
        <v>846</v>
      </c>
      <c r="C410" s="94" t="s">
        <v>848</v>
      </c>
      <c r="D410" s="94" t="s">
        <v>853</v>
      </c>
      <c r="E410" s="94" t="s">
        <v>793</v>
      </c>
      <c r="F410" s="243">
        <v>66503.229000000007</v>
      </c>
      <c r="G410" s="243">
        <v>64113.720569999998</v>
      </c>
      <c r="H410" s="96">
        <f t="shared" si="107"/>
        <v>0.96406928707175998</v>
      </c>
    </row>
    <row r="411" spans="1:8" ht="36" outlineLevel="5">
      <c r="A411" s="101" t="s">
        <v>1618</v>
      </c>
      <c r="B411" s="94" t="s">
        <v>846</v>
      </c>
      <c r="C411" s="94" t="s">
        <v>848</v>
      </c>
      <c r="D411" s="94" t="s">
        <v>1619</v>
      </c>
      <c r="E411" s="94" t="s">
        <v>654</v>
      </c>
      <c r="F411" s="243">
        <f>F421+F412+F418+F415</f>
        <v>1182.63201</v>
      </c>
      <c r="G411" s="243">
        <f>G421+G412+G418+G415</f>
        <v>1182.5883699999999</v>
      </c>
      <c r="H411" s="96">
        <f t="shared" si="107"/>
        <v>0.99996309925688542</v>
      </c>
    </row>
    <row r="412" spans="1:8" ht="36" outlineLevel="5">
      <c r="A412" s="93" t="s">
        <v>854</v>
      </c>
      <c r="B412" s="94" t="s">
        <v>846</v>
      </c>
      <c r="C412" s="94" t="s">
        <v>848</v>
      </c>
      <c r="D412" s="94" t="s">
        <v>1620</v>
      </c>
      <c r="E412" s="94" t="s">
        <v>654</v>
      </c>
      <c r="F412" s="243">
        <f>F413</f>
        <v>100</v>
      </c>
      <c r="G412" s="243">
        <f>G413</f>
        <v>100</v>
      </c>
      <c r="H412" s="96">
        <f t="shared" si="107"/>
        <v>1</v>
      </c>
    </row>
    <row r="413" spans="1:8" ht="36" outlineLevel="5">
      <c r="A413" s="93" t="s">
        <v>721</v>
      </c>
      <c r="B413" s="94" t="s">
        <v>846</v>
      </c>
      <c r="C413" s="94" t="s">
        <v>848</v>
      </c>
      <c r="D413" s="94" t="s">
        <v>1620</v>
      </c>
      <c r="E413" s="94" t="s">
        <v>722</v>
      </c>
      <c r="F413" s="243">
        <f>F414</f>
        <v>100</v>
      </c>
      <c r="G413" s="243">
        <f>G414</f>
        <v>100</v>
      </c>
      <c r="H413" s="96">
        <f t="shared" si="107"/>
        <v>1</v>
      </c>
    </row>
    <row r="414" spans="1:8" ht="34.5" customHeight="1" outlineLevel="5">
      <c r="A414" s="93" t="s">
        <v>792</v>
      </c>
      <c r="B414" s="94" t="s">
        <v>846</v>
      </c>
      <c r="C414" s="94" t="s">
        <v>848</v>
      </c>
      <c r="D414" s="94" t="s">
        <v>1620</v>
      </c>
      <c r="E414" s="94" t="s">
        <v>793</v>
      </c>
      <c r="F414" s="243">
        <v>100</v>
      </c>
      <c r="G414" s="243">
        <v>100</v>
      </c>
      <c r="H414" s="96">
        <f t="shared" si="107"/>
        <v>1</v>
      </c>
    </row>
    <row r="415" spans="1:8" outlineLevel="5">
      <c r="A415" s="93" t="s">
        <v>857</v>
      </c>
      <c r="B415" s="94" t="s">
        <v>846</v>
      </c>
      <c r="C415" s="94" t="s">
        <v>848</v>
      </c>
      <c r="D415" s="94" t="s">
        <v>858</v>
      </c>
      <c r="E415" s="94" t="s">
        <v>654</v>
      </c>
      <c r="F415" s="97">
        <f t="shared" ref="F415:G416" si="111">F416</f>
        <v>42.2</v>
      </c>
      <c r="G415" s="97">
        <f t="shared" si="111"/>
        <v>42.156359999999999</v>
      </c>
      <c r="H415" s="96">
        <f t="shared" si="107"/>
        <v>0.99896587677725113</v>
      </c>
    </row>
    <row r="416" spans="1:8" ht="36" outlineLevel="5">
      <c r="A416" s="93" t="s">
        <v>721</v>
      </c>
      <c r="B416" s="94" t="s">
        <v>846</v>
      </c>
      <c r="C416" s="94" t="s">
        <v>848</v>
      </c>
      <c r="D416" s="94" t="s">
        <v>858</v>
      </c>
      <c r="E416" s="94" t="s">
        <v>722</v>
      </c>
      <c r="F416" s="97">
        <f t="shared" si="111"/>
        <v>42.2</v>
      </c>
      <c r="G416" s="97">
        <f t="shared" si="111"/>
        <v>42.156359999999999</v>
      </c>
      <c r="H416" s="96">
        <f t="shared" si="107"/>
        <v>0.99896587677725113</v>
      </c>
    </row>
    <row r="417" spans="1:11" ht="24.75" customHeight="1" outlineLevel="5">
      <c r="A417" s="93" t="s">
        <v>792</v>
      </c>
      <c r="B417" s="94" t="s">
        <v>846</v>
      </c>
      <c r="C417" s="94" t="s">
        <v>848</v>
      </c>
      <c r="D417" s="94" t="s">
        <v>858</v>
      </c>
      <c r="E417" s="94" t="s">
        <v>793</v>
      </c>
      <c r="F417" s="243">
        <v>42.2</v>
      </c>
      <c r="G417" s="243">
        <v>42.156359999999999</v>
      </c>
      <c r="H417" s="96">
        <f t="shared" si="107"/>
        <v>0.99896587677725113</v>
      </c>
    </row>
    <row r="418" spans="1:11" ht="36" outlineLevel="5">
      <c r="A418" s="237" t="s">
        <v>1621</v>
      </c>
      <c r="B418" s="94" t="s">
        <v>846</v>
      </c>
      <c r="C418" s="94" t="s">
        <v>848</v>
      </c>
      <c r="D418" s="94" t="s">
        <v>1622</v>
      </c>
      <c r="E418" s="94" t="s">
        <v>654</v>
      </c>
      <c r="F418" s="243">
        <f>F419</f>
        <v>140.6</v>
      </c>
      <c r="G418" s="243">
        <f>G419</f>
        <v>140.6</v>
      </c>
      <c r="H418" s="96">
        <f t="shared" si="107"/>
        <v>1</v>
      </c>
    </row>
    <row r="419" spans="1:11" ht="36" outlineLevel="5">
      <c r="A419" s="93" t="s">
        <v>721</v>
      </c>
      <c r="B419" s="94" t="s">
        <v>846</v>
      </c>
      <c r="C419" s="94" t="s">
        <v>848</v>
      </c>
      <c r="D419" s="94" t="s">
        <v>1622</v>
      </c>
      <c r="E419" s="94" t="s">
        <v>722</v>
      </c>
      <c r="F419" s="243">
        <f>F420</f>
        <v>140.6</v>
      </c>
      <c r="G419" s="243">
        <f>G420</f>
        <v>140.6</v>
      </c>
      <c r="H419" s="96">
        <f t="shared" si="107"/>
        <v>1</v>
      </c>
    </row>
    <row r="420" spans="1:11" ht="37.5" customHeight="1" outlineLevel="5">
      <c r="A420" s="93" t="s">
        <v>792</v>
      </c>
      <c r="B420" s="94" t="s">
        <v>846</v>
      </c>
      <c r="C420" s="94" t="s">
        <v>848</v>
      </c>
      <c r="D420" s="94" t="s">
        <v>1622</v>
      </c>
      <c r="E420" s="94" t="s">
        <v>793</v>
      </c>
      <c r="F420" s="243">
        <v>140.6</v>
      </c>
      <c r="G420" s="243">
        <v>140.6</v>
      </c>
      <c r="H420" s="96">
        <f t="shared" si="107"/>
        <v>1</v>
      </c>
    </row>
    <row r="421" spans="1:11" ht="72" outlineLevel="5">
      <c r="A421" s="98" t="s">
        <v>855</v>
      </c>
      <c r="B421" s="94" t="s">
        <v>846</v>
      </c>
      <c r="C421" s="94" t="s">
        <v>848</v>
      </c>
      <c r="D421" s="94" t="s">
        <v>856</v>
      </c>
      <c r="E421" s="94" t="s">
        <v>654</v>
      </c>
      <c r="F421" s="97">
        <f t="shared" ref="F421:G422" si="112">F422</f>
        <v>899.83200999999997</v>
      </c>
      <c r="G421" s="97">
        <f t="shared" si="112"/>
        <v>899.83200999999997</v>
      </c>
      <c r="H421" s="96">
        <f t="shared" si="107"/>
        <v>1</v>
      </c>
    </row>
    <row r="422" spans="1:11" ht="36" outlineLevel="5">
      <c r="A422" s="93" t="s">
        <v>708</v>
      </c>
      <c r="B422" s="94" t="s">
        <v>846</v>
      </c>
      <c r="C422" s="94" t="s">
        <v>848</v>
      </c>
      <c r="D422" s="94" t="s">
        <v>856</v>
      </c>
      <c r="E422" s="94" t="s">
        <v>709</v>
      </c>
      <c r="F422" s="97">
        <f t="shared" si="112"/>
        <v>899.83200999999997</v>
      </c>
      <c r="G422" s="97">
        <f t="shared" si="112"/>
        <v>899.83200999999997</v>
      </c>
      <c r="H422" s="96">
        <f t="shared" si="107"/>
        <v>1</v>
      </c>
    </row>
    <row r="423" spans="1:11" outlineLevel="5">
      <c r="A423" s="93" t="s">
        <v>710</v>
      </c>
      <c r="B423" s="94" t="s">
        <v>846</v>
      </c>
      <c r="C423" s="94" t="s">
        <v>848</v>
      </c>
      <c r="D423" s="94" t="s">
        <v>856</v>
      </c>
      <c r="E423" s="94" t="s">
        <v>711</v>
      </c>
      <c r="F423" s="243">
        <v>899.83200999999997</v>
      </c>
      <c r="G423" s="243">
        <v>899.83200999999997</v>
      </c>
      <c r="H423" s="96">
        <f t="shared" si="107"/>
        <v>1</v>
      </c>
      <c r="K423" s="100">
        <f>G423+G271</f>
        <v>961.43727000000001</v>
      </c>
    </row>
    <row r="424" spans="1:11" outlineLevel="5">
      <c r="A424" s="93" t="s">
        <v>859</v>
      </c>
      <c r="B424" s="94" t="s">
        <v>846</v>
      </c>
      <c r="C424" s="94" t="s">
        <v>860</v>
      </c>
      <c r="D424" s="94" t="s">
        <v>653</v>
      </c>
      <c r="E424" s="94" t="s">
        <v>654</v>
      </c>
      <c r="F424" s="95">
        <f>F425</f>
        <v>333101.89139</v>
      </c>
      <c r="G424" s="95">
        <f>G425</f>
        <v>329896.14909999998</v>
      </c>
      <c r="H424" s="96">
        <f t="shared" si="107"/>
        <v>0.99037609100139667</v>
      </c>
    </row>
    <row r="425" spans="1:11" ht="36" customHeight="1" outlineLevel="4">
      <c r="A425" s="233" t="s">
        <v>1613</v>
      </c>
      <c r="B425" s="227" t="s">
        <v>846</v>
      </c>
      <c r="C425" s="227" t="s">
        <v>860</v>
      </c>
      <c r="D425" s="227" t="s">
        <v>849</v>
      </c>
      <c r="E425" s="227" t="s">
        <v>654</v>
      </c>
      <c r="F425" s="245">
        <f t="shared" ref="F425:G425" si="113">F426</f>
        <v>333101.89139</v>
      </c>
      <c r="G425" s="245">
        <f t="shared" si="113"/>
        <v>329896.14909999998</v>
      </c>
      <c r="H425" s="96">
        <f t="shared" si="107"/>
        <v>0.99037609100139667</v>
      </c>
    </row>
    <row r="426" spans="1:11" ht="37.5" customHeight="1" outlineLevel="5">
      <c r="A426" s="93" t="s">
        <v>1623</v>
      </c>
      <c r="B426" s="94" t="s">
        <v>846</v>
      </c>
      <c r="C426" s="94" t="s">
        <v>860</v>
      </c>
      <c r="D426" s="94" t="s">
        <v>861</v>
      </c>
      <c r="E426" s="94" t="s">
        <v>654</v>
      </c>
      <c r="F426" s="95">
        <f>F427+F440+F447</f>
        <v>333101.89139</v>
      </c>
      <c r="G426" s="95">
        <f>G427+G440+G447</f>
        <v>329896.14909999998</v>
      </c>
      <c r="H426" s="96">
        <f t="shared" si="107"/>
        <v>0.99037609100139667</v>
      </c>
    </row>
    <row r="427" spans="1:11" ht="36.75" customHeight="1" outlineLevel="6">
      <c r="A427" s="101" t="s">
        <v>1624</v>
      </c>
      <c r="B427" s="94" t="s">
        <v>846</v>
      </c>
      <c r="C427" s="94" t="s">
        <v>860</v>
      </c>
      <c r="D427" s="94" t="s">
        <v>1625</v>
      </c>
      <c r="E427" s="94" t="s">
        <v>654</v>
      </c>
      <c r="F427" s="95">
        <f>F428+F431+F434+F437</f>
        <v>321094.82206999999</v>
      </c>
      <c r="G427" s="95">
        <f>G428+G431+G434+G437</f>
        <v>318249.47902999999</v>
      </c>
      <c r="H427" s="96">
        <f t="shared" si="107"/>
        <v>0.99113862060541202</v>
      </c>
    </row>
    <row r="428" spans="1:11" ht="54" outlineLevel="7">
      <c r="A428" s="104" t="s">
        <v>1626</v>
      </c>
      <c r="B428" s="94" t="s">
        <v>846</v>
      </c>
      <c r="C428" s="94" t="s">
        <v>860</v>
      </c>
      <c r="D428" s="94" t="s">
        <v>1627</v>
      </c>
      <c r="E428" s="94" t="s">
        <v>654</v>
      </c>
      <c r="F428" s="95">
        <f>F429</f>
        <v>6405.84</v>
      </c>
      <c r="G428" s="95">
        <f>G429</f>
        <v>6366.1743500000002</v>
      </c>
      <c r="H428" s="96">
        <f t="shared" si="107"/>
        <v>0.99380789248560686</v>
      </c>
    </row>
    <row r="429" spans="1:11" ht="36" outlineLevel="7">
      <c r="A429" s="93" t="s">
        <v>721</v>
      </c>
      <c r="B429" s="94" t="s">
        <v>846</v>
      </c>
      <c r="C429" s="94" t="s">
        <v>860</v>
      </c>
      <c r="D429" s="94" t="s">
        <v>1627</v>
      </c>
      <c r="E429" s="94" t="s">
        <v>722</v>
      </c>
      <c r="F429" s="95">
        <f>F430</f>
        <v>6405.84</v>
      </c>
      <c r="G429" s="95">
        <f>G430</f>
        <v>6366.1743500000002</v>
      </c>
      <c r="H429" s="96">
        <f t="shared" si="107"/>
        <v>0.99380789248560686</v>
      </c>
    </row>
    <row r="430" spans="1:11" outlineLevel="7">
      <c r="A430" s="93" t="s">
        <v>792</v>
      </c>
      <c r="B430" s="94" t="s">
        <v>846</v>
      </c>
      <c r="C430" s="94" t="s">
        <v>860</v>
      </c>
      <c r="D430" s="94" t="s">
        <v>1627</v>
      </c>
      <c r="E430" s="94" t="s">
        <v>793</v>
      </c>
      <c r="F430" s="95">
        <v>6405.84</v>
      </c>
      <c r="G430" s="97">
        <v>6366.1743500000002</v>
      </c>
      <c r="H430" s="96">
        <f t="shared" si="107"/>
        <v>0.99380789248560686</v>
      </c>
    </row>
    <row r="431" spans="1:11" ht="36" outlineLevel="7">
      <c r="A431" s="93" t="s">
        <v>862</v>
      </c>
      <c r="B431" s="94" t="s">
        <v>846</v>
      </c>
      <c r="C431" s="94" t="s">
        <v>860</v>
      </c>
      <c r="D431" s="94" t="s">
        <v>863</v>
      </c>
      <c r="E431" s="94" t="s">
        <v>654</v>
      </c>
      <c r="F431" s="95">
        <f t="shared" ref="F431:G432" si="114">F432</f>
        <v>88065.635070000004</v>
      </c>
      <c r="G431" s="95">
        <f t="shared" si="114"/>
        <v>85619.242469999997</v>
      </c>
      <c r="H431" s="96">
        <f t="shared" si="107"/>
        <v>0.97222080329000682</v>
      </c>
    </row>
    <row r="432" spans="1:11" ht="36" outlineLevel="5">
      <c r="A432" s="93" t="s">
        <v>721</v>
      </c>
      <c r="B432" s="94" t="s">
        <v>846</v>
      </c>
      <c r="C432" s="94" t="s">
        <v>860</v>
      </c>
      <c r="D432" s="94" t="s">
        <v>863</v>
      </c>
      <c r="E432" s="94" t="s">
        <v>722</v>
      </c>
      <c r="F432" s="95">
        <f t="shared" si="114"/>
        <v>88065.635070000004</v>
      </c>
      <c r="G432" s="95">
        <f t="shared" si="114"/>
        <v>85619.242469999997</v>
      </c>
      <c r="H432" s="96">
        <f t="shared" si="107"/>
        <v>0.97222080329000682</v>
      </c>
    </row>
    <row r="433" spans="1:8" ht="36" customHeight="1" outlineLevel="6">
      <c r="A433" s="93" t="s">
        <v>792</v>
      </c>
      <c r="B433" s="94" t="s">
        <v>846</v>
      </c>
      <c r="C433" s="94" t="s">
        <v>860</v>
      </c>
      <c r="D433" s="94" t="s">
        <v>863</v>
      </c>
      <c r="E433" s="94" t="s">
        <v>793</v>
      </c>
      <c r="F433" s="243">
        <v>88065.635070000004</v>
      </c>
      <c r="G433" s="243">
        <v>85619.242469999997</v>
      </c>
      <c r="H433" s="96">
        <f t="shared" si="107"/>
        <v>0.97222080329000682</v>
      </c>
    </row>
    <row r="434" spans="1:8" ht="108" outlineLevel="7">
      <c r="A434" s="101" t="s">
        <v>1628</v>
      </c>
      <c r="B434" s="94" t="s">
        <v>846</v>
      </c>
      <c r="C434" s="94" t="s">
        <v>860</v>
      </c>
      <c r="D434" s="94" t="s">
        <v>864</v>
      </c>
      <c r="E434" s="94" t="s">
        <v>654</v>
      </c>
      <c r="F434" s="95">
        <f t="shared" ref="F434:G435" si="115">F435</f>
        <v>221359.34700000001</v>
      </c>
      <c r="G434" s="95">
        <f t="shared" si="115"/>
        <v>221359.34700000001</v>
      </c>
      <c r="H434" s="96">
        <f t="shared" si="107"/>
        <v>1</v>
      </c>
    </row>
    <row r="435" spans="1:8" ht="61.5" customHeight="1" outlineLevel="7">
      <c r="A435" s="93" t="s">
        <v>721</v>
      </c>
      <c r="B435" s="94" t="s">
        <v>846</v>
      </c>
      <c r="C435" s="94" t="s">
        <v>860</v>
      </c>
      <c r="D435" s="94" t="s">
        <v>864</v>
      </c>
      <c r="E435" s="94" t="s">
        <v>722</v>
      </c>
      <c r="F435" s="95">
        <f t="shared" si="115"/>
        <v>221359.34700000001</v>
      </c>
      <c r="G435" s="95">
        <f t="shared" si="115"/>
        <v>221359.34700000001</v>
      </c>
      <c r="H435" s="96">
        <f t="shared" si="107"/>
        <v>1</v>
      </c>
    </row>
    <row r="436" spans="1:8" outlineLevel="7">
      <c r="A436" s="93" t="s">
        <v>792</v>
      </c>
      <c r="B436" s="94" t="s">
        <v>846</v>
      </c>
      <c r="C436" s="94" t="s">
        <v>860</v>
      </c>
      <c r="D436" s="94" t="s">
        <v>864</v>
      </c>
      <c r="E436" s="94" t="s">
        <v>793</v>
      </c>
      <c r="F436" s="243">
        <v>221359.34700000001</v>
      </c>
      <c r="G436" s="243">
        <v>221359.34700000001</v>
      </c>
      <c r="H436" s="96">
        <f t="shared" si="107"/>
        <v>1</v>
      </c>
    </row>
    <row r="437" spans="1:8" ht="108" outlineLevel="7">
      <c r="A437" s="234" t="s">
        <v>1629</v>
      </c>
      <c r="B437" s="94" t="s">
        <v>846</v>
      </c>
      <c r="C437" s="94" t="s">
        <v>860</v>
      </c>
      <c r="D437" s="94" t="s">
        <v>1630</v>
      </c>
      <c r="E437" s="94" t="s">
        <v>654</v>
      </c>
      <c r="F437" s="243">
        <f>F438</f>
        <v>5264</v>
      </c>
      <c r="G437" s="243">
        <f>G438</f>
        <v>4904.7152100000003</v>
      </c>
      <c r="H437" s="96">
        <f t="shared" si="107"/>
        <v>0.93174681041033436</v>
      </c>
    </row>
    <row r="438" spans="1:8" ht="36" outlineLevel="7">
      <c r="A438" s="93" t="s">
        <v>721</v>
      </c>
      <c r="B438" s="94" t="s">
        <v>846</v>
      </c>
      <c r="C438" s="94" t="s">
        <v>860</v>
      </c>
      <c r="D438" s="94" t="s">
        <v>1630</v>
      </c>
      <c r="E438" s="94" t="s">
        <v>722</v>
      </c>
      <c r="F438" s="243">
        <f>F439</f>
        <v>5264</v>
      </c>
      <c r="G438" s="243">
        <f>G439</f>
        <v>4904.7152100000003</v>
      </c>
      <c r="H438" s="96">
        <f t="shared" si="107"/>
        <v>0.93174681041033436</v>
      </c>
    </row>
    <row r="439" spans="1:8" outlineLevel="7">
      <c r="A439" s="93" t="s">
        <v>792</v>
      </c>
      <c r="B439" s="94" t="s">
        <v>846</v>
      </c>
      <c r="C439" s="94" t="s">
        <v>860</v>
      </c>
      <c r="D439" s="94" t="s">
        <v>1630</v>
      </c>
      <c r="E439" s="94" t="s">
        <v>793</v>
      </c>
      <c r="F439" s="243">
        <v>5264</v>
      </c>
      <c r="G439" s="97">
        <v>4904.7152100000003</v>
      </c>
      <c r="H439" s="96">
        <f t="shared" si="107"/>
        <v>0.93174681041033436</v>
      </c>
    </row>
    <row r="440" spans="1:8" ht="36" outlineLevel="7">
      <c r="A440" s="237" t="s">
        <v>1631</v>
      </c>
      <c r="B440" s="94" t="s">
        <v>846</v>
      </c>
      <c r="C440" s="94" t="s">
        <v>860</v>
      </c>
      <c r="D440" s="94" t="s">
        <v>1632</v>
      </c>
      <c r="E440" s="94" t="s">
        <v>654</v>
      </c>
      <c r="F440" s="243">
        <f>F441+F444</f>
        <v>3042.31</v>
      </c>
      <c r="G440" s="243">
        <f>G441+G444</f>
        <v>3024.0181499999999</v>
      </c>
      <c r="H440" s="96">
        <f t="shared" si="107"/>
        <v>0.99398751277811925</v>
      </c>
    </row>
    <row r="441" spans="1:8" outlineLevel="2">
      <c r="A441" s="93" t="s">
        <v>857</v>
      </c>
      <c r="B441" s="94" t="s">
        <v>846</v>
      </c>
      <c r="C441" s="94" t="s">
        <v>860</v>
      </c>
      <c r="D441" s="94" t="s">
        <v>865</v>
      </c>
      <c r="E441" s="94" t="s">
        <v>654</v>
      </c>
      <c r="F441" s="97">
        <f t="shared" ref="F441:G442" si="116">F442</f>
        <v>209.6</v>
      </c>
      <c r="G441" s="97">
        <f t="shared" si="116"/>
        <v>209.55531999999999</v>
      </c>
      <c r="H441" s="96">
        <f t="shared" si="107"/>
        <v>0.99978683206106866</v>
      </c>
    </row>
    <row r="442" spans="1:8" ht="36" outlineLevel="3">
      <c r="A442" s="93" t="s">
        <v>721</v>
      </c>
      <c r="B442" s="94" t="s">
        <v>846</v>
      </c>
      <c r="C442" s="94" t="s">
        <v>860</v>
      </c>
      <c r="D442" s="94" t="s">
        <v>865</v>
      </c>
      <c r="E442" s="94" t="s">
        <v>722</v>
      </c>
      <c r="F442" s="97">
        <f t="shared" si="116"/>
        <v>209.6</v>
      </c>
      <c r="G442" s="97">
        <f t="shared" si="116"/>
        <v>209.55531999999999</v>
      </c>
      <c r="H442" s="96">
        <f t="shared" si="107"/>
        <v>0.99978683206106866</v>
      </c>
    </row>
    <row r="443" spans="1:8" outlineLevel="3">
      <c r="A443" s="93" t="s">
        <v>792</v>
      </c>
      <c r="B443" s="94" t="s">
        <v>846</v>
      </c>
      <c r="C443" s="94" t="s">
        <v>860</v>
      </c>
      <c r="D443" s="94" t="s">
        <v>865</v>
      </c>
      <c r="E443" s="94" t="s">
        <v>793</v>
      </c>
      <c r="F443" s="243">
        <v>209.6</v>
      </c>
      <c r="G443" s="243">
        <v>209.55531999999999</v>
      </c>
      <c r="H443" s="96">
        <f t="shared" si="107"/>
        <v>0.99978683206106866</v>
      </c>
    </row>
    <row r="444" spans="1:8" ht="17.25" customHeight="1" outlineLevel="3">
      <c r="A444" s="106" t="s">
        <v>866</v>
      </c>
      <c r="B444" s="94" t="s">
        <v>846</v>
      </c>
      <c r="C444" s="94" t="s">
        <v>860</v>
      </c>
      <c r="D444" s="94" t="s">
        <v>867</v>
      </c>
      <c r="E444" s="94" t="s">
        <v>654</v>
      </c>
      <c r="F444" s="97">
        <f t="shared" ref="F444:G445" si="117">F445</f>
        <v>2832.71</v>
      </c>
      <c r="G444" s="97">
        <f t="shared" si="117"/>
        <v>2814.4628299999999</v>
      </c>
      <c r="H444" s="96">
        <f t="shared" si="107"/>
        <v>0.9935584052020856</v>
      </c>
    </row>
    <row r="445" spans="1:8" ht="18.75" customHeight="1" outlineLevel="3">
      <c r="A445" s="93" t="s">
        <v>721</v>
      </c>
      <c r="B445" s="94" t="s">
        <v>846</v>
      </c>
      <c r="C445" s="94" t="s">
        <v>860</v>
      </c>
      <c r="D445" s="94" t="s">
        <v>867</v>
      </c>
      <c r="E445" s="94" t="s">
        <v>722</v>
      </c>
      <c r="F445" s="97">
        <f t="shared" si="117"/>
        <v>2832.71</v>
      </c>
      <c r="G445" s="97">
        <f t="shared" si="117"/>
        <v>2814.4628299999999</v>
      </c>
      <c r="H445" s="96">
        <f t="shared" si="107"/>
        <v>0.9935584052020856</v>
      </c>
    </row>
    <row r="446" spans="1:8" outlineLevel="3">
      <c r="A446" s="93" t="s">
        <v>792</v>
      </c>
      <c r="B446" s="94" t="s">
        <v>846</v>
      </c>
      <c r="C446" s="94" t="s">
        <v>860</v>
      </c>
      <c r="D446" s="94" t="s">
        <v>867</v>
      </c>
      <c r="E446" s="94" t="s">
        <v>793</v>
      </c>
      <c r="F446" s="243">
        <v>2832.71</v>
      </c>
      <c r="G446" s="243">
        <v>2814.4628299999999</v>
      </c>
      <c r="H446" s="96">
        <f t="shared" si="107"/>
        <v>0.9935584052020856</v>
      </c>
    </row>
    <row r="447" spans="1:8" ht="45" customHeight="1" outlineLevel="3">
      <c r="A447" s="237" t="s">
        <v>1633</v>
      </c>
      <c r="B447" s="94" t="s">
        <v>846</v>
      </c>
      <c r="C447" s="94" t="s">
        <v>860</v>
      </c>
      <c r="D447" s="94" t="s">
        <v>1634</v>
      </c>
      <c r="E447" s="94" t="s">
        <v>654</v>
      </c>
      <c r="F447" s="243">
        <f>F448</f>
        <v>8964.7593199999992</v>
      </c>
      <c r="G447" s="243">
        <f>G448</f>
        <v>8622.6519200000002</v>
      </c>
      <c r="H447" s="96">
        <f t="shared" si="107"/>
        <v>0.96183864086158211</v>
      </c>
    </row>
    <row r="448" spans="1:8" ht="72" outlineLevel="3">
      <c r="A448" s="103" t="s">
        <v>868</v>
      </c>
      <c r="B448" s="94" t="s">
        <v>846</v>
      </c>
      <c r="C448" s="94" t="s">
        <v>860</v>
      </c>
      <c r="D448" s="94" t="s">
        <v>869</v>
      </c>
      <c r="E448" s="94" t="s">
        <v>654</v>
      </c>
      <c r="F448" s="95">
        <f t="shared" ref="F448:G449" si="118">F449</f>
        <v>8964.7593199999992</v>
      </c>
      <c r="G448" s="95">
        <f t="shared" si="118"/>
        <v>8622.6519200000002</v>
      </c>
      <c r="H448" s="96">
        <f t="shared" si="107"/>
        <v>0.96183864086158211</v>
      </c>
    </row>
    <row r="449" spans="1:8" ht="16.5" customHeight="1" outlineLevel="3">
      <c r="A449" s="93" t="s">
        <v>721</v>
      </c>
      <c r="B449" s="94" t="s">
        <v>846</v>
      </c>
      <c r="C449" s="94" t="s">
        <v>860</v>
      </c>
      <c r="D449" s="94" t="s">
        <v>869</v>
      </c>
      <c r="E449" s="94" t="s">
        <v>722</v>
      </c>
      <c r="F449" s="95">
        <f t="shared" si="118"/>
        <v>8964.7593199999992</v>
      </c>
      <c r="G449" s="95">
        <f t="shared" si="118"/>
        <v>8622.6519200000002</v>
      </c>
      <c r="H449" s="96">
        <f t="shared" si="107"/>
        <v>0.96183864086158211</v>
      </c>
    </row>
    <row r="450" spans="1:8" ht="36.75" customHeight="1" outlineLevel="3">
      <c r="A450" s="93" t="s">
        <v>792</v>
      </c>
      <c r="B450" s="94" t="s">
        <v>846</v>
      </c>
      <c r="C450" s="94" t="s">
        <v>860</v>
      </c>
      <c r="D450" s="94" t="s">
        <v>869</v>
      </c>
      <c r="E450" s="94" t="s">
        <v>793</v>
      </c>
      <c r="F450" s="243">
        <v>8964.7593199999992</v>
      </c>
      <c r="G450" s="97">
        <v>8622.6519200000002</v>
      </c>
      <c r="H450" s="96">
        <f t="shared" si="107"/>
        <v>0.96183864086158211</v>
      </c>
    </row>
    <row r="451" spans="1:8" outlineLevel="3">
      <c r="A451" s="93" t="s">
        <v>787</v>
      </c>
      <c r="B451" s="94" t="s">
        <v>846</v>
      </c>
      <c r="C451" s="94" t="s">
        <v>788</v>
      </c>
      <c r="D451" s="94" t="s">
        <v>653</v>
      </c>
      <c r="E451" s="94" t="s">
        <v>654</v>
      </c>
      <c r="F451" s="97">
        <f t="shared" ref="F451:G452" si="119">F452</f>
        <v>28739.60281</v>
      </c>
      <c r="G451" s="97">
        <f t="shared" si="119"/>
        <v>28189.565279999999</v>
      </c>
      <c r="H451" s="96">
        <f t="shared" si="107"/>
        <v>0.9808613384939121</v>
      </c>
    </row>
    <row r="452" spans="1:8" ht="36" outlineLevel="7">
      <c r="A452" s="233" t="s">
        <v>1613</v>
      </c>
      <c r="B452" s="227" t="s">
        <v>846</v>
      </c>
      <c r="C452" s="227" t="s">
        <v>788</v>
      </c>
      <c r="D452" s="227" t="s">
        <v>849</v>
      </c>
      <c r="E452" s="227" t="s">
        <v>654</v>
      </c>
      <c r="F452" s="248">
        <f t="shared" si="119"/>
        <v>28739.60281</v>
      </c>
      <c r="G452" s="248">
        <f t="shared" si="119"/>
        <v>28189.565279999999</v>
      </c>
      <c r="H452" s="96">
        <f t="shared" si="107"/>
        <v>0.9808613384939121</v>
      </c>
    </row>
    <row r="453" spans="1:8" ht="18.75" customHeight="1" outlineLevel="7">
      <c r="A453" s="93" t="s">
        <v>1635</v>
      </c>
      <c r="B453" s="94" t="s">
        <v>846</v>
      </c>
      <c r="C453" s="94" t="s">
        <v>788</v>
      </c>
      <c r="D453" s="94" t="s">
        <v>870</v>
      </c>
      <c r="E453" s="94" t="s">
        <v>654</v>
      </c>
      <c r="F453" s="95">
        <f>F454+F458+F465</f>
        <v>28739.60281</v>
      </c>
      <c r="G453" s="95">
        <f>G454+G458+G465</f>
        <v>28189.565279999999</v>
      </c>
      <c r="H453" s="96">
        <f t="shared" si="107"/>
        <v>0.9808613384939121</v>
      </c>
    </row>
    <row r="454" spans="1:8" ht="36" outlineLevel="7">
      <c r="A454" s="229" t="s">
        <v>1636</v>
      </c>
      <c r="B454" s="94" t="s">
        <v>846</v>
      </c>
      <c r="C454" s="94" t="s">
        <v>788</v>
      </c>
      <c r="D454" s="94" t="s">
        <v>1637</v>
      </c>
      <c r="E454" s="94" t="s">
        <v>654</v>
      </c>
      <c r="F454" s="95">
        <f>F455</f>
        <v>21603.195360000002</v>
      </c>
      <c r="G454" s="95">
        <f>G455</f>
        <v>21061.83181</v>
      </c>
      <c r="H454" s="96">
        <f t="shared" si="107"/>
        <v>0.97494057980874538</v>
      </c>
    </row>
    <row r="455" spans="1:8" ht="36" outlineLevel="2">
      <c r="A455" s="93" t="s">
        <v>871</v>
      </c>
      <c r="B455" s="94" t="s">
        <v>846</v>
      </c>
      <c r="C455" s="94" t="s">
        <v>788</v>
      </c>
      <c r="D455" s="94" t="s">
        <v>872</v>
      </c>
      <c r="E455" s="94" t="s">
        <v>654</v>
      </c>
      <c r="F455" s="95">
        <f t="shared" ref="F455:G456" si="120">F456</f>
        <v>21603.195360000002</v>
      </c>
      <c r="G455" s="95">
        <f t="shared" si="120"/>
        <v>21061.83181</v>
      </c>
      <c r="H455" s="96">
        <f t="shared" si="107"/>
        <v>0.97494057980874538</v>
      </c>
    </row>
    <row r="456" spans="1:8" ht="38.25" customHeight="1" outlineLevel="3">
      <c r="A456" s="93" t="s">
        <v>721</v>
      </c>
      <c r="B456" s="94" t="s">
        <v>846</v>
      </c>
      <c r="C456" s="94" t="s">
        <v>788</v>
      </c>
      <c r="D456" s="94" t="s">
        <v>872</v>
      </c>
      <c r="E456" s="94" t="s">
        <v>722</v>
      </c>
      <c r="F456" s="95">
        <f t="shared" si="120"/>
        <v>21603.195360000002</v>
      </c>
      <c r="G456" s="95">
        <f t="shared" si="120"/>
        <v>21061.83181</v>
      </c>
      <c r="H456" s="96">
        <f t="shared" si="107"/>
        <v>0.97494057980874538</v>
      </c>
    </row>
    <row r="457" spans="1:8" ht="38.25" customHeight="1" outlineLevel="5">
      <c r="A457" s="93" t="s">
        <v>792</v>
      </c>
      <c r="B457" s="94" t="s">
        <v>846</v>
      </c>
      <c r="C457" s="94" t="s">
        <v>788</v>
      </c>
      <c r="D457" s="94" t="s">
        <v>872</v>
      </c>
      <c r="E457" s="94" t="s">
        <v>793</v>
      </c>
      <c r="F457" s="243">
        <v>21603.195360000002</v>
      </c>
      <c r="G457" s="243">
        <v>21061.83181</v>
      </c>
      <c r="H457" s="96">
        <f t="shared" si="107"/>
        <v>0.97494057980874538</v>
      </c>
    </row>
    <row r="458" spans="1:8" ht="51.75" customHeight="1" outlineLevel="6">
      <c r="A458" s="101" t="s">
        <v>1638</v>
      </c>
      <c r="B458" s="94" t="s">
        <v>846</v>
      </c>
      <c r="C458" s="94" t="s">
        <v>788</v>
      </c>
      <c r="D458" s="94" t="s">
        <v>1639</v>
      </c>
      <c r="E458" s="94" t="s">
        <v>654</v>
      </c>
      <c r="F458" s="243">
        <f>F459+F462</f>
        <v>137.1</v>
      </c>
      <c r="G458" s="243">
        <f>G459+G462</f>
        <v>128.42601999999999</v>
      </c>
      <c r="H458" s="96">
        <f t="shared" si="107"/>
        <v>0.93673245805981031</v>
      </c>
    </row>
    <row r="459" spans="1:8" ht="18.75" customHeight="1" outlineLevel="7">
      <c r="A459" s="93" t="s">
        <v>857</v>
      </c>
      <c r="B459" s="94" t="s">
        <v>846</v>
      </c>
      <c r="C459" s="94" t="s">
        <v>788</v>
      </c>
      <c r="D459" s="94" t="s">
        <v>873</v>
      </c>
      <c r="E459" s="94" t="s">
        <v>654</v>
      </c>
      <c r="F459" s="97">
        <f t="shared" ref="F459:G460" si="121">F460</f>
        <v>57.8</v>
      </c>
      <c r="G459" s="97">
        <f t="shared" si="121"/>
        <v>51.807879999999997</v>
      </c>
      <c r="H459" s="96">
        <f t="shared" si="107"/>
        <v>0.89633010380622835</v>
      </c>
    </row>
    <row r="460" spans="1:8" ht="18.75" customHeight="1" outlineLevel="6">
      <c r="A460" s="93" t="s">
        <v>721</v>
      </c>
      <c r="B460" s="94" t="s">
        <v>846</v>
      </c>
      <c r="C460" s="94" t="s">
        <v>788</v>
      </c>
      <c r="D460" s="94" t="s">
        <v>873</v>
      </c>
      <c r="E460" s="94" t="s">
        <v>722</v>
      </c>
      <c r="F460" s="97">
        <f t="shared" si="121"/>
        <v>57.8</v>
      </c>
      <c r="G460" s="97">
        <f>G461</f>
        <v>51.807879999999997</v>
      </c>
      <c r="H460" s="96">
        <f t="shared" si="107"/>
        <v>0.89633010380622835</v>
      </c>
    </row>
    <row r="461" spans="1:8" outlineLevel="7">
      <c r="A461" s="93" t="s">
        <v>792</v>
      </c>
      <c r="B461" s="94" t="s">
        <v>846</v>
      </c>
      <c r="C461" s="94" t="s">
        <v>788</v>
      </c>
      <c r="D461" s="94" t="s">
        <v>873</v>
      </c>
      <c r="E461" s="94" t="s">
        <v>793</v>
      </c>
      <c r="F461" s="243">
        <v>57.8</v>
      </c>
      <c r="G461" s="243">
        <v>51.807879999999997</v>
      </c>
      <c r="H461" s="96">
        <f t="shared" ref="H461:H524" si="122">G461/F461</f>
        <v>0.89633010380622835</v>
      </c>
    </row>
    <row r="462" spans="1:8" outlineLevel="7">
      <c r="A462" s="93" t="s">
        <v>874</v>
      </c>
      <c r="B462" s="94" t="s">
        <v>846</v>
      </c>
      <c r="C462" s="94" t="s">
        <v>788</v>
      </c>
      <c r="D462" s="94" t="s">
        <v>875</v>
      </c>
      <c r="E462" s="94" t="s">
        <v>654</v>
      </c>
      <c r="F462" s="95">
        <f t="shared" ref="F462:G463" si="123">F463</f>
        <v>79.3</v>
      </c>
      <c r="G462" s="95">
        <f t="shared" si="123"/>
        <v>76.618139999999997</v>
      </c>
      <c r="H462" s="96">
        <f t="shared" si="122"/>
        <v>0.96618083228247165</v>
      </c>
    </row>
    <row r="463" spans="1:8" ht="36" outlineLevel="7">
      <c r="A463" s="93" t="s">
        <v>721</v>
      </c>
      <c r="B463" s="94" t="s">
        <v>846</v>
      </c>
      <c r="C463" s="94" t="s">
        <v>788</v>
      </c>
      <c r="D463" s="94" t="s">
        <v>875</v>
      </c>
      <c r="E463" s="94" t="s">
        <v>722</v>
      </c>
      <c r="F463" s="95">
        <f t="shared" si="123"/>
        <v>79.3</v>
      </c>
      <c r="G463" s="95">
        <f t="shared" si="123"/>
        <v>76.618139999999997</v>
      </c>
      <c r="H463" s="96">
        <f t="shared" si="122"/>
        <v>0.96618083228247165</v>
      </c>
    </row>
    <row r="464" spans="1:8" outlineLevel="5">
      <c r="A464" s="93" t="s">
        <v>792</v>
      </c>
      <c r="B464" s="94" t="s">
        <v>846</v>
      </c>
      <c r="C464" s="94" t="s">
        <v>788</v>
      </c>
      <c r="D464" s="94" t="s">
        <v>875</v>
      </c>
      <c r="E464" s="94" t="s">
        <v>793</v>
      </c>
      <c r="F464" s="243">
        <v>79.3</v>
      </c>
      <c r="G464" s="243">
        <v>76.618139999999997</v>
      </c>
      <c r="H464" s="96">
        <f t="shared" si="122"/>
        <v>0.96618083228247165</v>
      </c>
    </row>
    <row r="465" spans="1:8" ht="54.75" customHeight="1" outlineLevel="6">
      <c r="A465" s="93" t="s">
        <v>1603</v>
      </c>
      <c r="B465" s="94" t="s">
        <v>846</v>
      </c>
      <c r="C465" s="94" t="s">
        <v>788</v>
      </c>
      <c r="D465" s="94" t="s">
        <v>1640</v>
      </c>
      <c r="E465" s="94" t="s">
        <v>654</v>
      </c>
      <c r="F465" s="243">
        <f>F466+F469</f>
        <v>6999.3074500000002</v>
      </c>
      <c r="G465" s="243">
        <f>G466+G469</f>
        <v>6999.3074500000002</v>
      </c>
      <c r="H465" s="96">
        <f t="shared" si="122"/>
        <v>1</v>
      </c>
    </row>
    <row r="466" spans="1:8" ht="54" outlineLevel="7">
      <c r="A466" s="98" t="s">
        <v>1605</v>
      </c>
      <c r="B466" s="94" t="s">
        <v>846</v>
      </c>
      <c r="C466" s="94" t="s">
        <v>788</v>
      </c>
      <c r="D466" s="94" t="s">
        <v>1641</v>
      </c>
      <c r="E466" s="94" t="s">
        <v>654</v>
      </c>
      <c r="F466" s="243">
        <f>F467</f>
        <v>6929.3143799999998</v>
      </c>
      <c r="G466" s="243">
        <f>G467</f>
        <v>6929.3143799999998</v>
      </c>
      <c r="H466" s="96">
        <f t="shared" si="122"/>
        <v>1</v>
      </c>
    </row>
    <row r="467" spans="1:8" ht="19.5" customHeight="1" outlineLevel="6">
      <c r="A467" s="93" t="s">
        <v>721</v>
      </c>
      <c r="B467" s="94" t="s">
        <v>846</v>
      </c>
      <c r="C467" s="94" t="s">
        <v>788</v>
      </c>
      <c r="D467" s="94" t="s">
        <v>1641</v>
      </c>
      <c r="E467" s="94" t="s">
        <v>722</v>
      </c>
      <c r="F467" s="243">
        <f>F468</f>
        <v>6929.3143799999998</v>
      </c>
      <c r="G467" s="243">
        <f>G468</f>
        <v>6929.3143799999998</v>
      </c>
      <c r="H467" s="96">
        <f t="shared" si="122"/>
        <v>1</v>
      </c>
    </row>
    <row r="468" spans="1:8" outlineLevel="7">
      <c r="A468" s="93" t="s">
        <v>792</v>
      </c>
      <c r="B468" s="94" t="s">
        <v>846</v>
      </c>
      <c r="C468" s="94" t="s">
        <v>788</v>
      </c>
      <c r="D468" s="94" t="s">
        <v>1641</v>
      </c>
      <c r="E468" s="94" t="s">
        <v>793</v>
      </c>
      <c r="F468" s="243">
        <v>6929.3143799999998</v>
      </c>
      <c r="G468" s="243">
        <v>6929.3143799999998</v>
      </c>
      <c r="H468" s="96">
        <f t="shared" si="122"/>
        <v>1</v>
      </c>
    </row>
    <row r="469" spans="1:8" ht="36" outlineLevel="7">
      <c r="A469" s="98" t="s">
        <v>825</v>
      </c>
      <c r="B469" s="94" t="s">
        <v>846</v>
      </c>
      <c r="C469" s="94" t="s">
        <v>788</v>
      </c>
      <c r="D469" s="94" t="s">
        <v>1642</v>
      </c>
      <c r="E469" s="94" t="s">
        <v>654</v>
      </c>
      <c r="F469" s="243">
        <f>F470</f>
        <v>69.993070000000003</v>
      </c>
      <c r="G469" s="243">
        <f>G470</f>
        <v>69.993070000000003</v>
      </c>
      <c r="H469" s="96">
        <f t="shared" si="122"/>
        <v>1</v>
      </c>
    </row>
    <row r="470" spans="1:8" ht="36" outlineLevel="7">
      <c r="A470" s="93" t="s">
        <v>721</v>
      </c>
      <c r="B470" s="94" t="s">
        <v>846</v>
      </c>
      <c r="C470" s="94" t="s">
        <v>788</v>
      </c>
      <c r="D470" s="94" t="s">
        <v>1642</v>
      </c>
      <c r="E470" s="94" t="s">
        <v>722</v>
      </c>
      <c r="F470" s="243">
        <f>F471</f>
        <v>69.993070000000003</v>
      </c>
      <c r="G470" s="243">
        <f>G471</f>
        <v>69.993070000000003</v>
      </c>
      <c r="H470" s="96">
        <f t="shared" si="122"/>
        <v>1</v>
      </c>
    </row>
    <row r="471" spans="1:8" outlineLevel="6">
      <c r="A471" s="93" t="s">
        <v>792</v>
      </c>
      <c r="B471" s="94" t="s">
        <v>846</v>
      </c>
      <c r="C471" s="94" t="s">
        <v>788</v>
      </c>
      <c r="D471" s="94" t="s">
        <v>1642</v>
      </c>
      <c r="E471" s="94" t="s">
        <v>793</v>
      </c>
      <c r="F471" s="243">
        <v>69.993070000000003</v>
      </c>
      <c r="G471" s="243">
        <v>69.993070000000003</v>
      </c>
      <c r="H471" s="96">
        <f t="shared" si="122"/>
        <v>1</v>
      </c>
    </row>
    <row r="472" spans="1:8" outlineLevel="7">
      <c r="A472" s="93" t="s">
        <v>876</v>
      </c>
      <c r="B472" s="94" t="s">
        <v>846</v>
      </c>
      <c r="C472" s="94" t="s">
        <v>877</v>
      </c>
      <c r="D472" s="94" t="s">
        <v>653</v>
      </c>
      <c r="E472" s="94" t="s">
        <v>654</v>
      </c>
      <c r="F472" s="95">
        <f t="shared" ref="F472:G472" si="124">F473</f>
        <v>144</v>
      </c>
      <c r="G472" s="95">
        <f t="shared" si="124"/>
        <v>143.97996000000001</v>
      </c>
      <c r="H472" s="96">
        <f t="shared" si="122"/>
        <v>0.99986083333333342</v>
      </c>
    </row>
    <row r="473" spans="1:8" ht="36" customHeight="1" outlineLevel="3">
      <c r="A473" s="233" t="s">
        <v>1613</v>
      </c>
      <c r="B473" s="227" t="s">
        <v>846</v>
      </c>
      <c r="C473" s="227" t="s">
        <v>877</v>
      </c>
      <c r="D473" s="227" t="s">
        <v>849</v>
      </c>
      <c r="E473" s="227" t="s">
        <v>654</v>
      </c>
      <c r="F473" s="245">
        <f>F474</f>
        <v>144</v>
      </c>
      <c r="G473" s="245">
        <f>G474</f>
        <v>143.97996000000001</v>
      </c>
      <c r="H473" s="96">
        <f t="shared" si="122"/>
        <v>0.99986083333333342</v>
      </c>
    </row>
    <row r="474" spans="1:8" ht="36.75" customHeight="1" outlineLevel="3">
      <c r="A474" s="93" t="s">
        <v>1643</v>
      </c>
      <c r="B474" s="94" t="s">
        <v>846</v>
      </c>
      <c r="C474" s="94" t="s">
        <v>877</v>
      </c>
      <c r="D474" s="94" t="s">
        <v>861</v>
      </c>
      <c r="E474" s="94" t="s">
        <v>654</v>
      </c>
      <c r="F474" s="95">
        <f>F475+F479</f>
        <v>144</v>
      </c>
      <c r="G474" s="95">
        <f>G475+G479</f>
        <v>143.97996000000001</v>
      </c>
      <c r="H474" s="96">
        <f t="shared" si="122"/>
        <v>0.99986083333333342</v>
      </c>
    </row>
    <row r="475" spans="1:8" ht="36" outlineLevel="3">
      <c r="A475" s="237" t="s">
        <v>1631</v>
      </c>
      <c r="B475" s="94" t="s">
        <v>846</v>
      </c>
      <c r="C475" s="94" t="s">
        <v>877</v>
      </c>
      <c r="D475" s="94" t="s">
        <v>1632</v>
      </c>
      <c r="E475" s="94" t="s">
        <v>654</v>
      </c>
      <c r="F475" s="95">
        <f>F476</f>
        <v>70</v>
      </c>
      <c r="G475" s="95">
        <f>G476</f>
        <v>69.979960000000005</v>
      </c>
      <c r="H475" s="96">
        <f t="shared" si="122"/>
        <v>0.99971371428571432</v>
      </c>
    </row>
    <row r="476" spans="1:8" outlineLevel="3">
      <c r="A476" s="93" t="s">
        <v>1644</v>
      </c>
      <c r="B476" s="94" t="s">
        <v>846</v>
      </c>
      <c r="C476" s="94" t="s">
        <v>877</v>
      </c>
      <c r="D476" s="94" t="s">
        <v>878</v>
      </c>
      <c r="E476" s="94" t="s">
        <v>654</v>
      </c>
      <c r="F476" s="95">
        <f t="shared" ref="F476:G477" si="125">F477</f>
        <v>70</v>
      </c>
      <c r="G476" s="95">
        <f t="shared" si="125"/>
        <v>69.979960000000005</v>
      </c>
      <c r="H476" s="96">
        <f t="shared" si="122"/>
        <v>0.99971371428571432</v>
      </c>
    </row>
    <row r="477" spans="1:8" ht="36" outlineLevel="3">
      <c r="A477" s="93" t="s">
        <v>667</v>
      </c>
      <c r="B477" s="94" t="s">
        <v>846</v>
      </c>
      <c r="C477" s="94" t="s">
        <v>877</v>
      </c>
      <c r="D477" s="94" t="s">
        <v>878</v>
      </c>
      <c r="E477" s="94" t="s">
        <v>221</v>
      </c>
      <c r="F477" s="95">
        <f t="shared" si="125"/>
        <v>70</v>
      </c>
      <c r="G477" s="95">
        <f t="shared" si="125"/>
        <v>69.979960000000005</v>
      </c>
      <c r="H477" s="96">
        <f t="shared" si="122"/>
        <v>0.99971371428571432</v>
      </c>
    </row>
    <row r="478" spans="1:8" ht="36" outlineLevel="3">
      <c r="A478" s="93" t="s">
        <v>668</v>
      </c>
      <c r="B478" s="94" t="s">
        <v>846</v>
      </c>
      <c r="C478" s="94" t="s">
        <v>877</v>
      </c>
      <c r="D478" s="94" t="s">
        <v>878</v>
      </c>
      <c r="E478" s="94" t="s">
        <v>669</v>
      </c>
      <c r="F478" s="243">
        <v>70</v>
      </c>
      <c r="G478" s="243">
        <v>69.979960000000005</v>
      </c>
      <c r="H478" s="96">
        <f t="shared" si="122"/>
        <v>0.99971371428571432</v>
      </c>
    </row>
    <row r="479" spans="1:8" ht="31.5" customHeight="1" outlineLevel="3">
      <c r="A479" s="104" t="s">
        <v>1645</v>
      </c>
      <c r="B479" s="94" t="s">
        <v>846</v>
      </c>
      <c r="C479" s="94" t="s">
        <v>877</v>
      </c>
      <c r="D479" s="94" t="s">
        <v>1646</v>
      </c>
      <c r="E479" s="94" t="s">
        <v>654</v>
      </c>
      <c r="F479" s="243">
        <f>F480</f>
        <v>74</v>
      </c>
      <c r="G479" s="243">
        <f>G480</f>
        <v>74</v>
      </c>
      <c r="H479" s="96">
        <f t="shared" si="122"/>
        <v>1</v>
      </c>
    </row>
    <row r="480" spans="1:8" outlineLevel="3">
      <c r="A480" s="93" t="s">
        <v>879</v>
      </c>
      <c r="B480" s="94" t="s">
        <v>846</v>
      </c>
      <c r="C480" s="94" t="s">
        <v>877</v>
      </c>
      <c r="D480" s="94" t="s">
        <v>880</v>
      </c>
      <c r="E480" s="94" t="s">
        <v>654</v>
      </c>
      <c r="F480" s="95">
        <f t="shared" ref="F480:G481" si="126">F481</f>
        <v>74</v>
      </c>
      <c r="G480" s="95">
        <f t="shared" si="126"/>
        <v>74</v>
      </c>
      <c r="H480" s="96">
        <f t="shared" si="122"/>
        <v>1</v>
      </c>
    </row>
    <row r="481" spans="1:8" ht="35.25" customHeight="1" outlineLevel="3">
      <c r="A481" s="93" t="s">
        <v>667</v>
      </c>
      <c r="B481" s="94" t="s">
        <v>846</v>
      </c>
      <c r="C481" s="94" t="s">
        <v>877</v>
      </c>
      <c r="D481" s="94" t="s">
        <v>880</v>
      </c>
      <c r="E481" s="94" t="s">
        <v>221</v>
      </c>
      <c r="F481" s="95">
        <f t="shared" si="126"/>
        <v>74</v>
      </c>
      <c r="G481" s="95">
        <f t="shared" si="126"/>
        <v>74</v>
      </c>
      <c r="H481" s="96">
        <f t="shared" si="122"/>
        <v>1</v>
      </c>
    </row>
    <row r="482" spans="1:8" ht="36" outlineLevel="3">
      <c r="A482" s="93" t="s">
        <v>668</v>
      </c>
      <c r="B482" s="94" t="s">
        <v>846</v>
      </c>
      <c r="C482" s="94" t="s">
        <v>877</v>
      </c>
      <c r="D482" s="94" t="s">
        <v>880</v>
      </c>
      <c r="E482" s="94" t="s">
        <v>669</v>
      </c>
      <c r="F482" s="243">
        <v>74</v>
      </c>
      <c r="G482" s="243">
        <v>74</v>
      </c>
      <c r="H482" s="96">
        <f t="shared" si="122"/>
        <v>1</v>
      </c>
    </row>
    <row r="483" spans="1:8" outlineLevel="3">
      <c r="A483" s="93" t="s">
        <v>881</v>
      </c>
      <c r="B483" s="94" t="s">
        <v>846</v>
      </c>
      <c r="C483" s="94" t="s">
        <v>882</v>
      </c>
      <c r="D483" s="94" t="s">
        <v>653</v>
      </c>
      <c r="E483" s="94" t="s">
        <v>654</v>
      </c>
      <c r="F483" s="224">
        <f>F484</f>
        <v>19186.678</v>
      </c>
      <c r="G483" s="224">
        <f>G484</f>
        <v>18379.377909999999</v>
      </c>
      <c r="H483" s="96">
        <f t="shared" si="122"/>
        <v>0.95792392565299733</v>
      </c>
    </row>
    <row r="484" spans="1:8" ht="36" outlineLevel="3">
      <c r="A484" s="233" t="s">
        <v>1647</v>
      </c>
      <c r="B484" s="227" t="s">
        <v>846</v>
      </c>
      <c r="C484" s="227" t="s">
        <v>882</v>
      </c>
      <c r="D484" s="227" t="s">
        <v>849</v>
      </c>
      <c r="E484" s="227" t="s">
        <v>654</v>
      </c>
      <c r="F484" s="238">
        <f>F485</f>
        <v>19186.678</v>
      </c>
      <c r="G484" s="238">
        <f>G485</f>
        <v>18379.377909999999</v>
      </c>
      <c r="H484" s="96">
        <f t="shared" si="122"/>
        <v>0.95792392565299733</v>
      </c>
    </row>
    <row r="485" spans="1:8" ht="44.25" customHeight="1" outlineLevel="3">
      <c r="A485" s="101" t="s">
        <v>1648</v>
      </c>
      <c r="B485" s="94" t="s">
        <v>846</v>
      </c>
      <c r="C485" s="94" t="s">
        <v>882</v>
      </c>
      <c r="D485" s="94" t="s">
        <v>1649</v>
      </c>
      <c r="E485" s="94" t="s">
        <v>654</v>
      </c>
      <c r="F485" s="230">
        <f>F486+F493+F500</f>
        <v>19186.678</v>
      </c>
      <c r="G485" s="230">
        <f>G486+G493+G500</f>
        <v>18379.377909999999</v>
      </c>
      <c r="H485" s="96">
        <f t="shared" si="122"/>
        <v>0.95792392565299733</v>
      </c>
    </row>
    <row r="486" spans="1:8" ht="17.25" customHeight="1" outlineLevel="3">
      <c r="A486" s="93" t="s">
        <v>661</v>
      </c>
      <c r="B486" s="94" t="s">
        <v>846</v>
      </c>
      <c r="C486" s="94" t="s">
        <v>882</v>
      </c>
      <c r="D486" s="94" t="s">
        <v>883</v>
      </c>
      <c r="E486" s="94" t="s">
        <v>654</v>
      </c>
      <c r="F486" s="95">
        <f t="shared" ref="F486:G486" si="127">F487+F489+F491</f>
        <v>3642.44</v>
      </c>
      <c r="G486" s="95">
        <f t="shared" si="127"/>
        <v>3642.3075200000003</v>
      </c>
      <c r="H486" s="96">
        <f t="shared" si="122"/>
        <v>0.99996362877631484</v>
      </c>
    </row>
    <row r="487" spans="1:8" ht="19.5" customHeight="1" outlineLevel="3">
      <c r="A487" s="93" t="s">
        <v>663</v>
      </c>
      <c r="B487" s="94" t="s">
        <v>846</v>
      </c>
      <c r="C487" s="94" t="s">
        <v>882</v>
      </c>
      <c r="D487" s="94" t="s">
        <v>883</v>
      </c>
      <c r="E487" s="94" t="s">
        <v>664</v>
      </c>
      <c r="F487" s="95">
        <f t="shared" ref="F487:G487" si="128">F488</f>
        <v>3348.6</v>
      </c>
      <c r="G487" s="95">
        <f t="shared" si="128"/>
        <v>3348.4835200000002</v>
      </c>
      <c r="H487" s="96">
        <f t="shared" si="122"/>
        <v>0.99996521531386262</v>
      </c>
    </row>
    <row r="488" spans="1:8" ht="36" outlineLevel="3">
      <c r="A488" s="93" t="s">
        <v>665</v>
      </c>
      <c r="B488" s="94" t="s">
        <v>846</v>
      </c>
      <c r="C488" s="94" t="s">
        <v>882</v>
      </c>
      <c r="D488" s="94" t="s">
        <v>883</v>
      </c>
      <c r="E488" s="94" t="s">
        <v>666</v>
      </c>
      <c r="F488" s="243">
        <v>3348.6</v>
      </c>
      <c r="G488" s="243">
        <v>3348.4835200000002</v>
      </c>
      <c r="H488" s="96">
        <f t="shared" si="122"/>
        <v>0.99996521531386262</v>
      </c>
    </row>
    <row r="489" spans="1:8" ht="36" outlineLevel="3">
      <c r="A489" s="93" t="s">
        <v>667</v>
      </c>
      <c r="B489" s="94" t="s">
        <v>846</v>
      </c>
      <c r="C489" s="94" t="s">
        <v>882</v>
      </c>
      <c r="D489" s="94" t="s">
        <v>883</v>
      </c>
      <c r="E489" s="94" t="s">
        <v>221</v>
      </c>
      <c r="F489" s="95">
        <f t="shared" ref="F489:G489" si="129">F490</f>
        <v>106.34</v>
      </c>
      <c r="G489" s="95">
        <f t="shared" si="129"/>
        <v>106.34</v>
      </c>
      <c r="H489" s="96">
        <f t="shared" si="122"/>
        <v>1</v>
      </c>
    </row>
    <row r="490" spans="1:8" s="92" customFormat="1" ht="36">
      <c r="A490" s="93" t="s">
        <v>668</v>
      </c>
      <c r="B490" s="94" t="s">
        <v>846</v>
      </c>
      <c r="C490" s="94" t="s">
        <v>882</v>
      </c>
      <c r="D490" s="94" t="s">
        <v>883</v>
      </c>
      <c r="E490" s="94" t="s">
        <v>669</v>
      </c>
      <c r="F490" s="243">
        <v>106.34</v>
      </c>
      <c r="G490" s="243">
        <v>106.34</v>
      </c>
      <c r="H490" s="96">
        <f t="shared" si="122"/>
        <v>1</v>
      </c>
    </row>
    <row r="491" spans="1:8" s="92" customFormat="1">
      <c r="A491" s="93" t="s">
        <v>670</v>
      </c>
      <c r="B491" s="94" t="s">
        <v>846</v>
      </c>
      <c r="C491" s="94" t="s">
        <v>882</v>
      </c>
      <c r="D491" s="94" t="s">
        <v>883</v>
      </c>
      <c r="E491" s="94" t="s">
        <v>671</v>
      </c>
      <c r="F491" s="97">
        <f t="shared" ref="F491:G491" si="130">F492</f>
        <v>187.5</v>
      </c>
      <c r="G491" s="97">
        <f t="shared" si="130"/>
        <v>187.48400000000001</v>
      </c>
      <c r="H491" s="96">
        <f t="shared" si="122"/>
        <v>0.99991466666666673</v>
      </c>
    </row>
    <row r="492" spans="1:8">
      <c r="A492" s="93" t="s">
        <v>672</v>
      </c>
      <c r="B492" s="94" t="s">
        <v>846</v>
      </c>
      <c r="C492" s="94" t="s">
        <v>882</v>
      </c>
      <c r="D492" s="94" t="s">
        <v>883</v>
      </c>
      <c r="E492" s="94" t="s">
        <v>673</v>
      </c>
      <c r="F492" s="243">
        <v>187.5</v>
      </c>
      <c r="G492" s="243">
        <v>187.48400000000001</v>
      </c>
      <c r="H492" s="96">
        <f t="shared" si="122"/>
        <v>0.99991466666666673</v>
      </c>
    </row>
    <row r="493" spans="1:8" ht="36">
      <c r="A493" s="93" t="s">
        <v>712</v>
      </c>
      <c r="B493" s="94" t="s">
        <v>846</v>
      </c>
      <c r="C493" s="94" t="s">
        <v>882</v>
      </c>
      <c r="D493" s="94" t="s">
        <v>884</v>
      </c>
      <c r="E493" s="94" t="s">
        <v>654</v>
      </c>
      <c r="F493" s="95">
        <f>F494+F496+F498</f>
        <v>13500.839</v>
      </c>
      <c r="G493" s="95">
        <f>G494+G496+G498</f>
        <v>12694.561129999998</v>
      </c>
      <c r="H493" s="96">
        <f t="shared" si="122"/>
        <v>0.94027942485648475</v>
      </c>
    </row>
    <row r="494" spans="1:8" ht="72">
      <c r="A494" s="93" t="s">
        <v>663</v>
      </c>
      <c r="B494" s="94" t="s">
        <v>846</v>
      </c>
      <c r="C494" s="94" t="s">
        <v>882</v>
      </c>
      <c r="D494" s="94" t="s">
        <v>884</v>
      </c>
      <c r="E494" s="94" t="s">
        <v>664</v>
      </c>
      <c r="F494" s="95">
        <f t="shared" ref="F494:G494" si="131">F495</f>
        <v>10727.138999999999</v>
      </c>
      <c r="G494" s="95">
        <f t="shared" si="131"/>
        <v>10240.550869999999</v>
      </c>
      <c r="H494" s="96">
        <f t="shared" si="122"/>
        <v>0.95463952410796582</v>
      </c>
    </row>
    <row r="495" spans="1:8">
      <c r="A495" s="93" t="s">
        <v>714</v>
      </c>
      <c r="B495" s="94" t="s">
        <v>846</v>
      </c>
      <c r="C495" s="94" t="s">
        <v>882</v>
      </c>
      <c r="D495" s="94" t="s">
        <v>884</v>
      </c>
      <c r="E495" s="94" t="s">
        <v>715</v>
      </c>
      <c r="F495" s="243">
        <v>10727.138999999999</v>
      </c>
      <c r="G495" s="243">
        <v>10240.550869999999</v>
      </c>
      <c r="H495" s="96">
        <f t="shared" si="122"/>
        <v>0.95463952410796582</v>
      </c>
    </row>
    <row r="496" spans="1:8" ht="36">
      <c r="A496" s="93" t="s">
        <v>667</v>
      </c>
      <c r="B496" s="94" t="s">
        <v>846</v>
      </c>
      <c r="C496" s="94" t="s">
        <v>882</v>
      </c>
      <c r="D496" s="94" t="s">
        <v>884</v>
      </c>
      <c r="E496" s="94" t="s">
        <v>221</v>
      </c>
      <c r="F496" s="95">
        <f t="shared" ref="F496:G496" si="132">F497</f>
        <v>2726.7</v>
      </c>
      <c r="G496" s="95">
        <f t="shared" si="132"/>
        <v>2407.99226</v>
      </c>
      <c r="H496" s="96">
        <f t="shared" si="122"/>
        <v>0.88311594968276674</v>
      </c>
    </row>
    <row r="497" spans="1:8" ht="36">
      <c r="A497" s="93" t="s">
        <v>668</v>
      </c>
      <c r="B497" s="94" t="s">
        <v>846</v>
      </c>
      <c r="C497" s="94" t="s">
        <v>882</v>
      </c>
      <c r="D497" s="94" t="s">
        <v>884</v>
      </c>
      <c r="E497" s="94" t="s">
        <v>669</v>
      </c>
      <c r="F497" s="243">
        <v>2726.7</v>
      </c>
      <c r="G497" s="243">
        <v>2407.99226</v>
      </c>
      <c r="H497" s="96">
        <f t="shared" si="122"/>
        <v>0.88311594968276674</v>
      </c>
    </row>
    <row r="498" spans="1:8">
      <c r="A498" s="93" t="s">
        <v>670</v>
      </c>
      <c r="B498" s="94" t="s">
        <v>846</v>
      </c>
      <c r="C498" s="94" t="s">
        <v>882</v>
      </c>
      <c r="D498" s="94" t="s">
        <v>884</v>
      </c>
      <c r="E498" s="94" t="s">
        <v>671</v>
      </c>
      <c r="F498" s="95">
        <f t="shared" ref="F498:G498" si="133">F499</f>
        <v>47</v>
      </c>
      <c r="G498" s="95">
        <f t="shared" si="133"/>
        <v>46.018000000000001</v>
      </c>
      <c r="H498" s="96">
        <f t="shared" si="122"/>
        <v>0.97910638297872343</v>
      </c>
    </row>
    <row r="499" spans="1:8">
      <c r="A499" s="93" t="s">
        <v>672</v>
      </c>
      <c r="B499" s="94" t="s">
        <v>846</v>
      </c>
      <c r="C499" s="94" t="s">
        <v>882</v>
      </c>
      <c r="D499" s="94" t="s">
        <v>884</v>
      </c>
      <c r="E499" s="94" t="s">
        <v>673</v>
      </c>
      <c r="F499" s="243">
        <v>47</v>
      </c>
      <c r="G499" s="243">
        <v>46.018000000000001</v>
      </c>
      <c r="H499" s="96">
        <f t="shared" si="122"/>
        <v>0.97910638297872343</v>
      </c>
    </row>
    <row r="500" spans="1:8" ht="36">
      <c r="A500" s="104" t="s">
        <v>885</v>
      </c>
      <c r="B500" s="94" t="s">
        <v>846</v>
      </c>
      <c r="C500" s="94" t="s">
        <v>882</v>
      </c>
      <c r="D500" s="94" t="s">
        <v>886</v>
      </c>
      <c r="E500" s="94" t="s">
        <v>654</v>
      </c>
      <c r="F500" s="95">
        <f t="shared" ref="F500:G501" si="134">F501</f>
        <v>2043.3989999999999</v>
      </c>
      <c r="G500" s="95">
        <f t="shared" si="134"/>
        <v>2042.50926</v>
      </c>
      <c r="H500" s="96">
        <f t="shared" si="122"/>
        <v>0.99956457843035074</v>
      </c>
    </row>
    <row r="501" spans="1:8" ht="36">
      <c r="A501" s="93" t="s">
        <v>721</v>
      </c>
      <c r="B501" s="94" t="s">
        <v>846</v>
      </c>
      <c r="C501" s="94" t="s">
        <v>882</v>
      </c>
      <c r="D501" s="94" t="s">
        <v>886</v>
      </c>
      <c r="E501" s="94" t="s">
        <v>722</v>
      </c>
      <c r="F501" s="95">
        <f t="shared" si="134"/>
        <v>2043.3989999999999</v>
      </c>
      <c r="G501" s="95">
        <f t="shared" si="134"/>
        <v>2042.50926</v>
      </c>
      <c r="H501" s="96">
        <f t="shared" si="122"/>
        <v>0.99956457843035074</v>
      </c>
    </row>
    <row r="502" spans="1:8">
      <c r="A502" s="93" t="s">
        <v>723</v>
      </c>
      <c r="B502" s="94" t="s">
        <v>846</v>
      </c>
      <c r="C502" s="94" t="s">
        <v>882</v>
      </c>
      <c r="D502" s="94" t="s">
        <v>886</v>
      </c>
      <c r="E502" s="94" t="s">
        <v>724</v>
      </c>
      <c r="F502" s="243">
        <v>2043.3989999999999</v>
      </c>
      <c r="G502" s="243">
        <v>2042.50926</v>
      </c>
      <c r="H502" s="96">
        <f t="shared" si="122"/>
        <v>0.99956457843035074</v>
      </c>
    </row>
    <row r="503" spans="1:8">
      <c r="A503" s="233" t="s">
        <v>806</v>
      </c>
      <c r="B503" s="227" t="s">
        <v>846</v>
      </c>
      <c r="C503" s="227" t="s">
        <v>807</v>
      </c>
      <c r="D503" s="227" t="s">
        <v>653</v>
      </c>
      <c r="E503" s="227" t="s">
        <v>654</v>
      </c>
      <c r="F503" s="245">
        <f t="shared" ref="F503:G503" si="135">F504+F510</f>
        <v>3820.7023399999998</v>
      </c>
      <c r="G503" s="245">
        <f t="shared" si="135"/>
        <v>3735.10995</v>
      </c>
      <c r="H503" s="96">
        <f t="shared" si="122"/>
        <v>0.97759773403337147</v>
      </c>
    </row>
    <row r="504" spans="1:8">
      <c r="A504" s="93" t="s">
        <v>814</v>
      </c>
      <c r="B504" s="94" t="s">
        <v>846</v>
      </c>
      <c r="C504" s="94" t="s">
        <v>815</v>
      </c>
      <c r="D504" s="94" t="s">
        <v>653</v>
      </c>
      <c r="E504" s="94" t="s">
        <v>654</v>
      </c>
      <c r="F504" s="95">
        <f t="shared" ref="F504:G508" si="136">F505</f>
        <v>1938.3981100000001</v>
      </c>
      <c r="G504" s="95">
        <f t="shared" si="136"/>
        <v>1865.22811</v>
      </c>
      <c r="H504" s="96">
        <f t="shared" si="122"/>
        <v>0.96225233628606865</v>
      </c>
    </row>
    <row r="505" spans="1:8" ht="36">
      <c r="A505" s="233" t="s">
        <v>1613</v>
      </c>
      <c r="B505" s="227" t="s">
        <v>846</v>
      </c>
      <c r="C505" s="227" t="s">
        <v>815</v>
      </c>
      <c r="D505" s="227" t="s">
        <v>849</v>
      </c>
      <c r="E505" s="227" t="s">
        <v>654</v>
      </c>
      <c r="F505" s="245">
        <f>F506</f>
        <v>1938.3981100000001</v>
      </c>
      <c r="G505" s="245">
        <f>G506</f>
        <v>1865.22811</v>
      </c>
      <c r="H505" s="96">
        <f t="shared" si="122"/>
        <v>0.96225233628606865</v>
      </c>
    </row>
    <row r="506" spans="1:8">
      <c r="A506" s="101" t="s">
        <v>1650</v>
      </c>
      <c r="B506" s="94" t="s">
        <v>846</v>
      </c>
      <c r="C506" s="94" t="s">
        <v>815</v>
      </c>
      <c r="D506" s="94" t="s">
        <v>1651</v>
      </c>
      <c r="E506" s="94" t="s">
        <v>654</v>
      </c>
      <c r="F506" s="95">
        <f>F507</f>
        <v>1938.3981100000001</v>
      </c>
      <c r="G506" s="95">
        <f>G507</f>
        <v>1865.22811</v>
      </c>
      <c r="H506" s="96">
        <f t="shared" si="122"/>
        <v>0.96225233628606865</v>
      </c>
    </row>
    <row r="507" spans="1:8" ht="72">
      <c r="A507" s="98" t="s">
        <v>1652</v>
      </c>
      <c r="B507" s="94" t="s">
        <v>846</v>
      </c>
      <c r="C507" s="94" t="s">
        <v>815</v>
      </c>
      <c r="D507" s="94" t="s">
        <v>1653</v>
      </c>
      <c r="E507" s="94" t="s">
        <v>654</v>
      </c>
      <c r="F507" s="95">
        <f t="shared" si="136"/>
        <v>1938.3981100000001</v>
      </c>
      <c r="G507" s="95">
        <f t="shared" si="136"/>
        <v>1865.22811</v>
      </c>
      <c r="H507" s="96">
        <f t="shared" si="122"/>
        <v>0.96225233628606865</v>
      </c>
    </row>
    <row r="508" spans="1:8">
      <c r="A508" s="93" t="s">
        <v>716</v>
      </c>
      <c r="B508" s="94" t="s">
        <v>846</v>
      </c>
      <c r="C508" s="94" t="s">
        <v>815</v>
      </c>
      <c r="D508" s="94" t="s">
        <v>1653</v>
      </c>
      <c r="E508" s="94" t="s">
        <v>717</v>
      </c>
      <c r="F508" s="95">
        <f t="shared" si="136"/>
        <v>1938.3981100000001</v>
      </c>
      <c r="G508" s="95">
        <f t="shared" si="136"/>
        <v>1865.22811</v>
      </c>
      <c r="H508" s="96">
        <f t="shared" si="122"/>
        <v>0.96225233628606865</v>
      </c>
    </row>
    <row r="509" spans="1:8" ht="36">
      <c r="A509" s="93" t="s">
        <v>718</v>
      </c>
      <c r="B509" s="94" t="s">
        <v>846</v>
      </c>
      <c r="C509" s="94" t="s">
        <v>815</v>
      </c>
      <c r="D509" s="94" t="s">
        <v>1653</v>
      </c>
      <c r="E509" s="94" t="s">
        <v>719</v>
      </c>
      <c r="F509" s="243">
        <v>1938.3981100000001</v>
      </c>
      <c r="G509" s="243">
        <v>1865.22811</v>
      </c>
      <c r="H509" s="96">
        <f t="shared" si="122"/>
        <v>0.96225233628606865</v>
      </c>
    </row>
    <row r="510" spans="1:8">
      <c r="A510" s="93" t="s">
        <v>818</v>
      </c>
      <c r="B510" s="94" t="s">
        <v>846</v>
      </c>
      <c r="C510" s="94" t="s">
        <v>819</v>
      </c>
      <c r="D510" s="94" t="s">
        <v>653</v>
      </c>
      <c r="E510" s="94" t="s">
        <v>654</v>
      </c>
      <c r="F510" s="95">
        <f t="shared" ref="F510:G511" si="137">F511</f>
        <v>1882.30423</v>
      </c>
      <c r="G510" s="95">
        <f t="shared" si="137"/>
        <v>1869.88184</v>
      </c>
      <c r="H510" s="96">
        <f t="shared" si="122"/>
        <v>0.99340043453018223</v>
      </c>
    </row>
    <row r="511" spans="1:8" ht="36">
      <c r="A511" s="233" t="s">
        <v>1647</v>
      </c>
      <c r="B511" s="227" t="s">
        <v>846</v>
      </c>
      <c r="C511" s="227" t="s">
        <v>819</v>
      </c>
      <c r="D511" s="227" t="s">
        <v>849</v>
      </c>
      <c r="E511" s="227" t="s">
        <v>654</v>
      </c>
      <c r="F511" s="245">
        <f t="shared" si="137"/>
        <v>1882.30423</v>
      </c>
      <c r="G511" s="245">
        <f t="shared" si="137"/>
        <v>1869.88184</v>
      </c>
      <c r="H511" s="96">
        <f t="shared" si="122"/>
        <v>0.99340043453018223</v>
      </c>
    </row>
    <row r="512" spans="1:8" ht="36">
      <c r="A512" s="93" t="s">
        <v>1614</v>
      </c>
      <c r="B512" s="94" t="s">
        <v>846</v>
      </c>
      <c r="C512" s="94" t="s">
        <v>819</v>
      </c>
      <c r="D512" s="94" t="s">
        <v>850</v>
      </c>
      <c r="E512" s="94" t="s">
        <v>654</v>
      </c>
      <c r="F512" s="95">
        <f>F513</f>
        <v>1882.30423</v>
      </c>
      <c r="G512" s="95">
        <f>G513</f>
        <v>1869.88184</v>
      </c>
      <c r="H512" s="96">
        <f t="shared" si="122"/>
        <v>0.99340043453018223</v>
      </c>
    </row>
    <row r="513" spans="1:8">
      <c r="A513" s="237" t="s">
        <v>1654</v>
      </c>
      <c r="B513" s="94" t="s">
        <v>846</v>
      </c>
      <c r="C513" s="94" t="s">
        <v>819</v>
      </c>
      <c r="D513" s="94" t="s">
        <v>1655</v>
      </c>
      <c r="E513" s="94" t="s">
        <v>654</v>
      </c>
      <c r="F513" s="95">
        <f>F514</f>
        <v>1882.30423</v>
      </c>
      <c r="G513" s="95">
        <f>G514</f>
        <v>1869.88184</v>
      </c>
      <c r="H513" s="96">
        <f t="shared" si="122"/>
        <v>0.99340043453018223</v>
      </c>
    </row>
    <row r="514" spans="1:8" ht="108">
      <c r="A514" s="93" t="s">
        <v>1656</v>
      </c>
      <c r="B514" s="94" t="s">
        <v>846</v>
      </c>
      <c r="C514" s="94" t="s">
        <v>819</v>
      </c>
      <c r="D514" s="94" t="s">
        <v>887</v>
      </c>
      <c r="E514" s="94" t="s">
        <v>654</v>
      </c>
      <c r="F514" s="95">
        <f t="shared" ref="F514:G514" si="138">F515+F517</f>
        <v>1882.30423</v>
      </c>
      <c r="G514" s="95">
        <f t="shared" si="138"/>
        <v>1869.88184</v>
      </c>
      <c r="H514" s="96">
        <f t="shared" si="122"/>
        <v>0.99340043453018223</v>
      </c>
    </row>
    <row r="515" spans="1:8" ht="36">
      <c r="A515" s="93" t="s">
        <v>667</v>
      </c>
      <c r="B515" s="94" t="s">
        <v>846</v>
      </c>
      <c r="C515" s="94" t="s">
        <v>819</v>
      </c>
      <c r="D515" s="94" t="s">
        <v>887</v>
      </c>
      <c r="E515" s="94" t="s">
        <v>221</v>
      </c>
      <c r="F515" s="95">
        <f t="shared" ref="F515:G515" si="139">F516</f>
        <v>24</v>
      </c>
      <c r="G515" s="95">
        <f t="shared" si="139"/>
        <v>11.57761</v>
      </c>
      <c r="H515" s="96">
        <f t="shared" si="122"/>
        <v>0.48240041666666666</v>
      </c>
    </row>
    <row r="516" spans="1:8" ht="36">
      <c r="A516" s="93" t="s">
        <v>668</v>
      </c>
      <c r="B516" s="94" t="s">
        <v>846</v>
      </c>
      <c r="C516" s="94" t="s">
        <v>819</v>
      </c>
      <c r="D516" s="94" t="s">
        <v>887</v>
      </c>
      <c r="E516" s="94" t="s">
        <v>669</v>
      </c>
      <c r="F516" s="243">
        <v>24</v>
      </c>
      <c r="G516" s="243">
        <v>11.57761</v>
      </c>
      <c r="H516" s="96">
        <f t="shared" si="122"/>
        <v>0.48240041666666666</v>
      </c>
    </row>
    <row r="517" spans="1:8">
      <c r="A517" s="93" t="s">
        <v>716</v>
      </c>
      <c r="B517" s="94" t="s">
        <v>846</v>
      </c>
      <c r="C517" s="94" t="s">
        <v>819</v>
      </c>
      <c r="D517" s="94" t="s">
        <v>887</v>
      </c>
      <c r="E517" s="94" t="s">
        <v>717</v>
      </c>
      <c r="F517" s="95">
        <f t="shared" ref="F517:G517" si="140">F518</f>
        <v>1858.30423</v>
      </c>
      <c r="G517" s="95">
        <f t="shared" si="140"/>
        <v>1858.30423</v>
      </c>
      <c r="H517" s="96">
        <f t="shared" si="122"/>
        <v>1</v>
      </c>
    </row>
    <row r="518" spans="1:8" ht="36">
      <c r="A518" s="93" t="s">
        <v>718</v>
      </c>
      <c r="B518" s="94" t="s">
        <v>846</v>
      </c>
      <c r="C518" s="94" t="s">
        <v>819</v>
      </c>
      <c r="D518" s="94" t="s">
        <v>887</v>
      </c>
      <c r="E518" s="94" t="s">
        <v>719</v>
      </c>
      <c r="F518" s="243">
        <v>1858.30423</v>
      </c>
      <c r="G518" s="243">
        <v>1858.30423</v>
      </c>
      <c r="H518" s="96">
        <f t="shared" si="122"/>
        <v>1</v>
      </c>
    </row>
    <row r="519" spans="1:8" ht="34.799999999999997">
      <c r="A519" s="88" t="s">
        <v>1657</v>
      </c>
      <c r="B519" s="89" t="s">
        <v>1658</v>
      </c>
      <c r="C519" s="89" t="s">
        <v>652</v>
      </c>
      <c r="D519" s="89" t="s">
        <v>653</v>
      </c>
      <c r="E519" s="89" t="s">
        <v>654</v>
      </c>
      <c r="F519" s="249">
        <f t="shared" ref="F519:G524" si="141">F520</f>
        <v>10</v>
      </c>
      <c r="G519" s="249">
        <f t="shared" si="141"/>
        <v>0</v>
      </c>
      <c r="H519" s="99">
        <f t="shared" si="122"/>
        <v>0</v>
      </c>
    </row>
    <row r="520" spans="1:8">
      <c r="A520" s="233" t="s">
        <v>655</v>
      </c>
      <c r="B520" s="227" t="s">
        <v>1658</v>
      </c>
      <c r="C520" s="227" t="s">
        <v>656</v>
      </c>
      <c r="D520" s="227" t="s">
        <v>653</v>
      </c>
      <c r="E520" s="227" t="s">
        <v>654</v>
      </c>
      <c r="F520" s="244">
        <f t="shared" si="141"/>
        <v>10</v>
      </c>
      <c r="G520" s="244">
        <f t="shared" si="141"/>
        <v>0</v>
      </c>
      <c r="H520" s="96">
        <f t="shared" si="122"/>
        <v>0</v>
      </c>
    </row>
    <row r="521" spans="1:8" ht="36">
      <c r="A521" s="93" t="s">
        <v>657</v>
      </c>
      <c r="B521" s="94" t="s">
        <v>1658</v>
      </c>
      <c r="C521" s="94" t="s">
        <v>658</v>
      </c>
      <c r="D521" s="94" t="s">
        <v>653</v>
      </c>
      <c r="E521" s="94" t="s">
        <v>654</v>
      </c>
      <c r="F521" s="243">
        <f t="shared" si="141"/>
        <v>10</v>
      </c>
      <c r="G521" s="243">
        <f t="shared" si="141"/>
        <v>0</v>
      </c>
      <c r="H521" s="96">
        <f t="shared" si="122"/>
        <v>0</v>
      </c>
    </row>
    <row r="522" spans="1:8" ht="36">
      <c r="A522" s="93" t="s">
        <v>659</v>
      </c>
      <c r="B522" s="94" t="s">
        <v>1658</v>
      </c>
      <c r="C522" s="94" t="s">
        <v>658</v>
      </c>
      <c r="D522" s="94" t="s">
        <v>660</v>
      </c>
      <c r="E522" s="94" t="s">
        <v>654</v>
      </c>
      <c r="F522" s="243">
        <f t="shared" si="141"/>
        <v>10</v>
      </c>
      <c r="G522" s="243">
        <f t="shared" si="141"/>
        <v>0</v>
      </c>
      <c r="H522" s="96">
        <f t="shared" si="122"/>
        <v>0</v>
      </c>
    </row>
    <row r="523" spans="1:8" ht="36">
      <c r="A523" s="93" t="s">
        <v>1659</v>
      </c>
      <c r="B523" s="94" t="s">
        <v>1658</v>
      </c>
      <c r="C523" s="94" t="s">
        <v>658</v>
      </c>
      <c r="D523" s="94" t="s">
        <v>1660</v>
      </c>
      <c r="E523" s="94" t="s">
        <v>654</v>
      </c>
      <c r="F523" s="243">
        <f t="shared" si="141"/>
        <v>10</v>
      </c>
      <c r="G523" s="243">
        <f t="shared" si="141"/>
        <v>0</v>
      </c>
      <c r="H523" s="96">
        <f t="shared" si="122"/>
        <v>0</v>
      </c>
    </row>
    <row r="524" spans="1:8" ht="36">
      <c r="A524" s="93" t="s">
        <v>667</v>
      </c>
      <c r="B524" s="94" t="s">
        <v>1658</v>
      </c>
      <c r="C524" s="94" t="s">
        <v>658</v>
      </c>
      <c r="D524" s="94" t="s">
        <v>1660</v>
      </c>
      <c r="E524" s="94" t="s">
        <v>221</v>
      </c>
      <c r="F524" s="243">
        <f t="shared" si="141"/>
        <v>10</v>
      </c>
      <c r="G524" s="243">
        <f t="shared" si="141"/>
        <v>0</v>
      </c>
      <c r="H524" s="96">
        <f t="shared" si="122"/>
        <v>0</v>
      </c>
    </row>
    <row r="525" spans="1:8" ht="36">
      <c r="A525" s="93" t="s">
        <v>668</v>
      </c>
      <c r="B525" s="94" t="s">
        <v>1658</v>
      </c>
      <c r="C525" s="94" t="s">
        <v>658</v>
      </c>
      <c r="D525" s="94" t="s">
        <v>1660</v>
      </c>
      <c r="E525" s="94" t="s">
        <v>669</v>
      </c>
      <c r="F525" s="243">
        <v>10</v>
      </c>
      <c r="G525" s="243">
        <v>0</v>
      </c>
      <c r="H525" s="96">
        <f t="shared" ref="H525:H568" si="142">G525/F525</f>
        <v>0</v>
      </c>
    </row>
    <row r="526" spans="1:8" ht="34.799999999999997">
      <c r="A526" s="88" t="s">
        <v>1661</v>
      </c>
      <c r="B526" s="89" t="s">
        <v>1662</v>
      </c>
      <c r="C526" s="89" t="s">
        <v>652</v>
      </c>
      <c r="D526" s="89" t="s">
        <v>653</v>
      </c>
      <c r="E526" s="89" t="s">
        <v>654</v>
      </c>
      <c r="F526" s="249">
        <f>F527</f>
        <v>208.4452</v>
      </c>
      <c r="G526" s="249">
        <f>G527</f>
        <v>198.42168000000001</v>
      </c>
      <c r="H526" s="99">
        <f t="shared" si="142"/>
        <v>0.95191292483588019</v>
      </c>
    </row>
    <row r="527" spans="1:8">
      <c r="A527" s="233" t="s">
        <v>655</v>
      </c>
      <c r="B527" s="227" t="s">
        <v>1662</v>
      </c>
      <c r="C527" s="227" t="s">
        <v>656</v>
      </c>
      <c r="D527" s="227" t="s">
        <v>653</v>
      </c>
      <c r="E527" s="227" t="s">
        <v>654</v>
      </c>
      <c r="F527" s="243">
        <f>F528+F533</f>
        <v>208.4452</v>
      </c>
      <c r="G527" s="243">
        <f>G528+G533</f>
        <v>198.42168000000001</v>
      </c>
      <c r="H527" s="96">
        <f t="shared" si="142"/>
        <v>0.95191292483588019</v>
      </c>
    </row>
    <row r="528" spans="1:8" ht="36">
      <c r="A528" s="93" t="s">
        <v>690</v>
      </c>
      <c r="B528" s="94" t="s">
        <v>1662</v>
      </c>
      <c r="C528" s="94" t="s">
        <v>691</v>
      </c>
      <c r="D528" s="94" t="s">
        <v>653</v>
      </c>
      <c r="E528" s="94" t="s">
        <v>654</v>
      </c>
      <c r="F528" s="243">
        <f t="shared" ref="F528:G531" si="143">F529</f>
        <v>198.4452</v>
      </c>
      <c r="G528" s="243">
        <f t="shared" si="143"/>
        <v>198.42168000000001</v>
      </c>
      <c r="H528" s="96">
        <f t="shared" si="142"/>
        <v>0.99988147861475107</v>
      </c>
    </row>
    <row r="529" spans="1:8" ht="36">
      <c r="A529" s="93" t="s">
        <v>659</v>
      </c>
      <c r="B529" s="94" t="s">
        <v>1662</v>
      </c>
      <c r="C529" s="94" t="s">
        <v>691</v>
      </c>
      <c r="D529" s="94" t="s">
        <v>660</v>
      </c>
      <c r="E529" s="94" t="s">
        <v>654</v>
      </c>
      <c r="F529" s="243">
        <f t="shared" si="143"/>
        <v>198.4452</v>
      </c>
      <c r="G529" s="243">
        <f t="shared" si="143"/>
        <v>198.42168000000001</v>
      </c>
      <c r="H529" s="96">
        <f t="shared" si="142"/>
        <v>0.99988147861475107</v>
      </c>
    </row>
    <row r="530" spans="1:8">
      <c r="A530" s="93" t="s">
        <v>1663</v>
      </c>
      <c r="B530" s="94" t="s">
        <v>1662</v>
      </c>
      <c r="C530" s="94" t="s">
        <v>691</v>
      </c>
      <c r="D530" s="94" t="s">
        <v>1664</v>
      </c>
      <c r="E530" s="94" t="s">
        <v>654</v>
      </c>
      <c r="F530" s="243">
        <f t="shared" si="143"/>
        <v>198.4452</v>
      </c>
      <c r="G530" s="243">
        <f t="shared" si="143"/>
        <v>198.42168000000001</v>
      </c>
      <c r="H530" s="96">
        <f t="shared" si="142"/>
        <v>0.99988147861475107</v>
      </c>
    </row>
    <row r="531" spans="1:8" ht="72">
      <c r="A531" s="93" t="s">
        <v>663</v>
      </c>
      <c r="B531" s="94" t="s">
        <v>1662</v>
      </c>
      <c r="C531" s="94" t="s">
        <v>691</v>
      </c>
      <c r="D531" s="94" t="s">
        <v>1664</v>
      </c>
      <c r="E531" s="94" t="s">
        <v>664</v>
      </c>
      <c r="F531" s="243">
        <f t="shared" si="143"/>
        <v>198.4452</v>
      </c>
      <c r="G531" s="243">
        <f t="shared" si="143"/>
        <v>198.42168000000001</v>
      </c>
      <c r="H531" s="96">
        <f t="shared" si="142"/>
        <v>0.99988147861475107</v>
      </c>
    </row>
    <row r="532" spans="1:8" ht="36">
      <c r="A532" s="93" t="s">
        <v>665</v>
      </c>
      <c r="B532" s="94" t="s">
        <v>1662</v>
      </c>
      <c r="C532" s="94" t="s">
        <v>691</v>
      </c>
      <c r="D532" s="94" t="s">
        <v>1664</v>
      </c>
      <c r="E532" s="94" t="s">
        <v>666</v>
      </c>
      <c r="F532" s="243">
        <v>198.4452</v>
      </c>
      <c r="G532" s="243">
        <v>198.42168000000001</v>
      </c>
      <c r="H532" s="96">
        <f t="shared" si="142"/>
        <v>0.99988147861475107</v>
      </c>
    </row>
    <row r="533" spans="1:8">
      <c r="A533" s="233" t="s">
        <v>674</v>
      </c>
      <c r="B533" s="94" t="s">
        <v>1662</v>
      </c>
      <c r="C533" s="227" t="s">
        <v>675</v>
      </c>
      <c r="D533" s="227" t="s">
        <v>653</v>
      </c>
      <c r="E533" s="227" t="s">
        <v>654</v>
      </c>
      <c r="F533" s="243">
        <f t="shared" ref="F533:G536" si="144">F534</f>
        <v>10</v>
      </c>
      <c r="G533" s="243">
        <f t="shared" si="144"/>
        <v>0</v>
      </c>
      <c r="H533" s="96">
        <f t="shared" si="142"/>
        <v>0</v>
      </c>
    </row>
    <row r="534" spans="1:8" ht="36">
      <c r="A534" s="93" t="s">
        <v>659</v>
      </c>
      <c r="B534" s="94" t="s">
        <v>1662</v>
      </c>
      <c r="C534" s="94" t="s">
        <v>675</v>
      </c>
      <c r="D534" s="94" t="s">
        <v>660</v>
      </c>
      <c r="E534" s="94" t="s">
        <v>654</v>
      </c>
      <c r="F534" s="243">
        <f t="shared" si="144"/>
        <v>10</v>
      </c>
      <c r="G534" s="243">
        <f t="shared" si="144"/>
        <v>0</v>
      </c>
      <c r="H534" s="96">
        <f t="shared" si="142"/>
        <v>0</v>
      </c>
    </row>
    <row r="535" spans="1:8" ht="36">
      <c r="A535" s="93" t="s">
        <v>1659</v>
      </c>
      <c r="B535" s="94" t="s">
        <v>1662</v>
      </c>
      <c r="C535" s="94" t="s">
        <v>675</v>
      </c>
      <c r="D535" s="94" t="s">
        <v>1660</v>
      </c>
      <c r="E535" s="94" t="s">
        <v>654</v>
      </c>
      <c r="F535" s="243">
        <f t="shared" si="144"/>
        <v>10</v>
      </c>
      <c r="G535" s="243">
        <f t="shared" si="144"/>
        <v>0</v>
      </c>
      <c r="H535" s="96">
        <f t="shared" si="142"/>
        <v>0</v>
      </c>
    </row>
    <row r="536" spans="1:8">
      <c r="A536" s="93" t="s">
        <v>670</v>
      </c>
      <c r="B536" s="94" t="s">
        <v>1662</v>
      </c>
      <c r="C536" s="94" t="s">
        <v>675</v>
      </c>
      <c r="D536" s="94" t="s">
        <v>1660</v>
      </c>
      <c r="E536" s="94" t="s">
        <v>671</v>
      </c>
      <c r="F536" s="243">
        <f t="shared" si="144"/>
        <v>10</v>
      </c>
      <c r="G536" s="243">
        <f t="shared" si="144"/>
        <v>0</v>
      </c>
      <c r="H536" s="96">
        <f t="shared" si="142"/>
        <v>0</v>
      </c>
    </row>
    <row r="537" spans="1:8" ht="30" customHeight="1">
      <c r="A537" s="93" t="s">
        <v>1506</v>
      </c>
      <c r="B537" s="94" t="s">
        <v>1662</v>
      </c>
      <c r="C537" s="94" t="s">
        <v>675</v>
      </c>
      <c r="D537" s="94" t="s">
        <v>1660</v>
      </c>
      <c r="E537" s="94" t="s">
        <v>673</v>
      </c>
      <c r="F537" s="243">
        <v>10</v>
      </c>
      <c r="G537" s="243">
        <v>0</v>
      </c>
      <c r="H537" s="96">
        <f t="shared" si="142"/>
        <v>0</v>
      </c>
    </row>
    <row r="538" spans="1:8" ht="17.399999999999999">
      <c r="A538" s="88" t="s">
        <v>1665</v>
      </c>
      <c r="B538" s="89" t="s">
        <v>1666</v>
      </c>
      <c r="C538" s="89" t="s">
        <v>652</v>
      </c>
      <c r="D538" s="89" t="s">
        <v>653</v>
      </c>
      <c r="E538" s="89" t="s">
        <v>654</v>
      </c>
      <c r="F538" s="249">
        <f>F539</f>
        <v>1231.2752</v>
      </c>
      <c r="G538" s="249">
        <f>G539</f>
        <v>1170.16698</v>
      </c>
      <c r="H538" s="99">
        <f t="shared" si="142"/>
        <v>0.95036997415362534</v>
      </c>
    </row>
    <row r="539" spans="1:8">
      <c r="A539" s="93" t="s">
        <v>655</v>
      </c>
      <c r="B539" s="94" t="s">
        <v>1666</v>
      </c>
      <c r="C539" s="94" t="s">
        <v>656</v>
      </c>
      <c r="D539" s="94" t="s">
        <v>653</v>
      </c>
      <c r="E539" s="94" t="s">
        <v>654</v>
      </c>
      <c r="F539" s="243">
        <f>F540+F555</f>
        <v>1231.2752</v>
      </c>
      <c r="G539" s="243">
        <f>G540+G555</f>
        <v>1170.16698</v>
      </c>
      <c r="H539" s="96">
        <f t="shared" si="142"/>
        <v>0.95036997415362534</v>
      </c>
    </row>
    <row r="540" spans="1:8" ht="54">
      <c r="A540" s="93" t="s">
        <v>837</v>
      </c>
      <c r="B540" s="94" t="s">
        <v>1666</v>
      </c>
      <c r="C540" s="94" t="s">
        <v>838</v>
      </c>
      <c r="D540" s="94" t="s">
        <v>653</v>
      </c>
      <c r="E540" s="94" t="s">
        <v>654</v>
      </c>
      <c r="F540" s="243">
        <f>F541</f>
        <v>1181.7082</v>
      </c>
      <c r="G540" s="243">
        <f>G541</f>
        <v>1127.83998</v>
      </c>
      <c r="H540" s="96">
        <f t="shared" si="142"/>
        <v>0.95441495624723593</v>
      </c>
    </row>
    <row r="541" spans="1:8" ht="36">
      <c r="A541" s="233" t="s">
        <v>659</v>
      </c>
      <c r="B541" s="227" t="s">
        <v>1666</v>
      </c>
      <c r="C541" s="227" t="s">
        <v>838</v>
      </c>
      <c r="D541" s="227" t="s">
        <v>660</v>
      </c>
      <c r="E541" s="227" t="s">
        <v>654</v>
      </c>
      <c r="F541" s="243">
        <f>F542+F545+F552</f>
        <v>1181.7082</v>
      </c>
      <c r="G541" s="243">
        <f>G542+G545+G552</f>
        <v>1127.83998</v>
      </c>
      <c r="H541" s="96">
        <f t="shared" si="142"/>
        <v>0.95441495624723593</v>
      </c>
    </row>
    <row r="542" spans="1:8">
      <c r="A542" s="93" t="s">
        <v>1667</v>
      </c>
      <c r="B542" s="94" t="s">
        <v>1666</v>
      </c>
      <c r="C542" s="94" t="s">
        <v>838</v>
      </c>
      <c r="D542" s="94" t="s">
        <v>1668</v>
      </c>
      <c r="E542" s="94" t="s">
        <v>654</v>
      </c>
      <c r="F542" s="243">
        <f>F543</f>
        <v>564.58181999999999</v>
      </c>
      <c r="G542" s="243">
        <f>G543</f>
        <v>559.87735999999995</v>
      </c>
      <c r="H542" s="96">
        <f t="shared" si="142"/>
        <v>0.99166735478659229</v>
      </c>
    </row>
    <row r="543" spans="1:8" ht="72">
      <c r="A543" s="93" t="s">
        <v>663</v>
      </c>
      <c r="B543" s="94" t="s">
        <v>1666</v>
      </c>
      <c r="C543" s="94" t="s">
        <v>838</v>
      </c>
      <c r="D543" s="94" t="s">
        <v>1668</v>
      </c>
      <c r="E543" s="94" t="s">
        <v>664</v>
      </c>
      <c r="F543" s="243">
        <f>F544</f>
        <v>564.58181999999999</v>
      </c>
      <c r="G543" s="243">
        <f>G544</f>
        <v>559.87735999999995</v>
      </c>
      <c r="H543" s="96">
        <f t="shared" si="142"/>
        <v>0.99166735478659229</v>
      </c>
    </row>
    <row r="544" spans="1:8" ht="36">
      <c r="A544" s="93" t="s">
        <v>665</v>
      </c>
      <c r="B544" s="94" t="s">
        <v>1666</v>
      </c>
      <c r="C544" s="94" t="s">
        <v>838</v>
      </c>
      <c r="D544" s="94" t="s">
        <v>1668</v>
      </c>
      <c r="E544" s="94" t="s">
        <v>666</v>
      </c>
      <c r="F544" s="243">
        <v>564.58181999999999</v>
      </c>
      <c r="G544" s="243">
        <v>559.87735999999995</v>
      </c>
      <c r="H544" s="96">
        <f t="shared" si="142"/>
        <v>0.99166735478659229</v>
      </c>
    </row>
    <row r="545" spans="1:8" ht="36">
      <c r="A545" s="93" t="s">
        <v>1659</v>
      </c>
      <c r="B545" s="94" t="s">
        <v>1666</v>
      </c>
      <c r="C545" s="94" t="s">
        <v>838</v>
      </c>
      <c r="D545" s="94" t="s">
        <v>1660</v>
      </c>
      <c r="E545" s="94" t="s">
        <v>654</v>
      </c>
      <c r="F545" s="243">
        <f>F546+F548+F550</f>
        <v>546.12638000000004</v>
      </c>
      <c r="G545" s="243">
        <f>G546+G548+G550</f>
        <v>537.96262000000002</v>
      </c>
      <c r="H545" s="96">
        <f t="shared" si="142"/>
        <v>0.98505151866130325</v>
      </c>
    </row>
    <row r="546" spans="1:8" ht="72">
      <c r="A546" s="93" t="s">
        <v>663</v>
      </c>
      <c r="B546" s="94" t="s">
        <v>1666</v>
      </c>
      <c r="C546" s="94" t="s">
        <v>838</v>
      </c>
      <c r="D546" s="94" t="s">
        <v>1660</v>
      </c>
      <c r="E546" s="94" t="s">
        <v>664</v>
      </c>
      <c r="F546" s="243">
        <f>F547</f>
        <v>484.38778000000002</v>
      </c>
      <c r="G546" s="243">
        <f>G547</f>
        <v>479.39362</v>
      </c>
      <c r="H546" s="96">
        <f t="shared" si="142"/>
        <v>0.98968974816003819</v>
      </c>
    </row>
    <row r="547" spans="1:8" ht="36">
      <c r="A547" s="93" t="s">
        <v>665</v>
      </c>
      <c r="B547" s="94" t="s">
        <v>1666</v>
      </c>
      <c r="C547" s="94" t="s">
        <v>838</v>
      </c>
      <c r="D547" s="94" t="s">
        <v>1660</v>
      </c>
      <c r="E547" s="94" t="s">
        <v>666</v>
      </c>
      <c r="F547" s="243">
        <v>484.38778000000002</v>
      </c>
      <c r="G547" s="243">
        <v>479.39362</v>
      </c>
      <c r="H547" s="96">
        <f t="shared" si="142"/>
        <v>0.98968974816003819</v>
      </c>
    </row>
    <row r="548" spans="1:8" ht="36">
      <c r="A548" s="93" t="s">
        <v>667</v>
      </c>
      <c r="B548" s="94" t="s">
        <v>1666</v>
      </c>
      <c r="C548" s="94" t="s">
        <v>838</v>
      </c>
      <c r="D548" s="94" t="s">
        <v>1660</v>
      </c>
      <c r="E548" s="94" t="s">
        <v>221</v>
      </c>
      <c r="F548" s="243">
        <f>F549</f>
        <v>58.128599999999999</v>
      </c>
      <c r="G548" s="243">
        <f>G549</f>
        <v>57.939</v>
      </c>
      <c r="H548" s="96">
        <f t="shared" si="142"/>
        <v>0.99673826653316955</v>
      </c>
    </row>
    <row r="549" spans="1:8" ht="36">
      <c r="A549" s="93" t="s">
        <v>668</v>
      </c>
      <c r="B549" s="94" t="s">
        <v>1666</v>
      </c>
      <c r="C549" s="94" t="s">
        <v>838</v>
      </c>
      <c r="D549" s="94" t="s">
        <v>1660</v>
      </c>
      <c r="E549" s="94" t="s">
        <v>669</v>
      </c>
      <c r="F549" s="243">
        <v>58.128599999999999</v>
      </c>
      <c r="G549" s="243">
        <v>57.939</v>
      </c>
      <c r="H549" s="96">
        <f t="shared" si="142"/>
        <v>0.99673826653316955</v>
      </c>
    </row>
    <row r="550" spans="1:8">
      <c r="A550" s="93" t="s">
        <v>670</v>
      </c>
      <c r="B550" s="94" t="s">
        <v>1666</v>
      </c>
      <c r="C550" s="94" t="s">
        <v>838</v>
      </c>
      <c r="D550" s="94" t="s">
        <v>1660</v>
      </c>
      <c r="E550" s="94" t="s">
        <v>671</v>
      </c>
      <c r="F550" s="243">
        <f>F551</f>
        <v>3.61</v>
      </c>
      <c r="G550" s="243">
        <f>G551</f>
        <v>0.63</v>
      </c>
      <c r="H550" s="96">
        <f t="shared" si="142"/>
        <v>0.17451523545706371</v>
      </c>
    </row>
    <row r="551" spans="1:8">
      <c r="A551" s="93" t="s">
        <v>672</v>
      </c>
      <c r="B551" s="94" t="s">
        <v>1666</v>
      </c>
      <c r="C551" s="94" t="s">
        <v>838</v>
      </c>
      <c r="D551" s="94" t="s">
        <v>1660</v>
      </c>
      <c r="E551" s="94" t="s">
        <v>673</v>
      </c>
      <c r="F551" s="243">
        <v>3.61</v>
      </c>
      <c r="G551" s="243">
        <v>0.63</v>
      </c>
      <c r="H551" s="96">
        <f t="shared" si="142"/>
        <v>0.17451523545706371</v>
      </c>
    </row>
    <row r="552" spans="1:8">
      <c r="A552" s="93" t="s">
        <v>1669</v>
      </c>
      <c r="B552" s="94" t="s">
        <v>1666</v>
      </c>
      <c r="C552" s="94" t="s">
        <v>838</v>
      </c>
      <c r="D552" s="94" t="s">
        <v>1670</v>
      </c>
      <c r="E552" s="94" t="s">
        <v>654</v>
      </c>
      <c r="F552" s="243">
        <f>F553</f>
        <v>71</v>
      </c>
      <c r="G552" s="243">
        <f>G553</f>
        <v>30</v>
      </c>
      <c r="H552" s="96">
        <f t="shared" si="142"/>
        <v>0.42253521126760563</v>
      </c>
    </row>
    <row r="553" spans="1:8" ht="72">
      <c r="A553" s="93" t="s">
        <v>663</v>
      </c>
      <c r="B553" s="94" t="s">
        <v>1666</v>
      </c>
      <c r="C553" s="94" t="s">
        <v>838</v>
      </c>
      <c r="D553" s="94" t="s">
        <v>1670</v>
      </c>
      <c r="E553" s="94" t="s">
        <v>664</v>
      </c>
      <c r="F553" s="243">
        <f>F554</f>
        <v>71</v>
      </c>
      <c r="G553" s="243">
        <f>G554</f>
        <v>30</v>
      </c>
      <c r="H553" s="96">
        <f t="shared" si="142"/>
        <v>0.42253521126760563</v>
      </c>
    </row>
    <row r="554" spans="1:8" ht="36">
      <c r="A554" s="93" t="s">
        <v>665</v>
      </c>
      <c r="B554" s="94" t="s">
        <v>1666</v>
      </c>
      <c r="C554" s="94" t="s">
        <v>838</v>
      </c>
      <c r="D554" s="94" t="s">
        <v>1670</v>
      </c>
      <c r="E554" s="94" t="s">
        <v>666</v>
      </c>
      <c r="F554" s="243">
        <v>71</v>
      </c>
      <c r="G554" s="243">
        <v>30</v>
      </c>
      <c r="H554" s="96">
        <f t="shared" si="142"/>
        <v>0.42253521126760563</v>
      </c>
    </row>
    <row r="555" spans="1:8">
      <c r="A555" s="93" t="s">
        <v>674</v>
      </c>
      <c r="B555" s="94" t="s">
        <v>1666</v>
      </c>
      <c r="C555" s="94" t="s">
        <v>675</v>
      </c>
      <c r="D555" s="94" t="s">
        <v>653</v>
      </c>
      <c r="E555" s="94" t="s">
        <v>654</v>
      </c>
      <c r="F555" s="243">
        <f t="shared" ref="F555:G558" si="145">F556</f>
        <v>49.567</v>
      </c>
      <c r="G555" s="243">
        <f t="shared" si="145"/>
        <v>42.326999999999998</v>
      </c>
      <c r="H555" s="96">
        <f t="shared" si="142"/>
        <v>0.85393507777351862</v>
      </c>
    </row>
    <row r="556" spans="1:8" ht="36">
      <c r="A556" s="233" t="s">
        <v>659</v>
      </c>
      <c r="B556" s="94" t="s">
        <v>1666</v>
      </c>
      <c r="C556" s="227" t="s">
        <v>675</v>
      </c>
      <c r="D556" s="227" t="s">
        <v>660</v>
      </c>
      <c r="E556" s="227" t="s">
        <v>654</v>
      </c>
      <c r="F556" s="243">
        <f t="shared" si="145"/>
        <v>49.567</v>
      </c>
      <c r="G556" s="243">
        <f t="shared" si="145"/>
        <v>42.326999999999998</v>
      </c>
      <c r="H556" s="96">
        <f t="shared" si="142"/>
        <v>0.85393507777351862</v>
      </c>
    </row>
    <row r="557" spans="1:8">
      <c r="A557" s="93" t="s">
        <v>1671</v>
      </c>
      <c r="B557" s="94" t="s">
        <v>1666</v>
      </c>
      <c r="C557" s="94" t="s">
        <v>675</v>
      </c>
      <c r="D557" s="105">
        <v>9909970201</v>
      </c>
      <c r="E557" s="94" t="s">
        <v>654</v>
      </c>
      <c r="F557" s="243">
        <f t="shared" si="145"/>
        <v>49.567</v>
      </c>
      <c r="G557" s="243">
        <f t="shared" si="145"/>
        <v>42.326999999999998</v>
      </c>
      <c r="H557" s="96">
        <f t="shared" si="142"/>
        <v>0.85393507777351862</v>
      </c>
    </row>
    <row r="558" spans="1:8" ht="36">
      <c r="A558" s="93" t="s">
        <v>667</v>
      </c>
      <c r="B558" s="94" t="s">
        <v>1666</v>
      </c>
      <c r="C558" s="94" t="s">
        <v>675</v>
      </c>
      <c r="D558" s="105">
        <v>9909970201</v>
      </c>
      <c r="E558" s="94" t="s">
        <v>221</v>
      </c>
      <c r="F558" s="243">
        <f t="shared" si="145"/>
        <v>49.567</v>
      </c>
      <c r="G558" s="243">
        <f t="shared" si="145"/>
        <v>42.326999999999998</v>
      </c>
      <c r="H558" s="96">
        <f t="shared" si="142"/>
        <v>0.85393507777351862</v>
      </c>
    </row>
    <row r="559" spans="1:8" ht="36">
      <c r="A559" s="93" t="s">
        <v>668</v>
      </c>
      <c r="B559" s="94" t="s">
        <v>1666</v>
      </c>
      <c r="C559" s="94" t="s">
        <v>675</v>
      </c>
      <c r="D559" s="105">
        <v>9909970201</v>
      </c>
      <c r="E559" s="94" t="s">
        <v>669</v>
      </c>
      <c r="F559" s="243">
        <v>49.567</v>
      </c>
      <c r="G559" s="243">
        <v>42.326999999999998</v>
      </c>
      <c r="H559" s="96">
        <f t="shared" si="142"/>
        <v>0.85393507777351862</v>
      </c>
    </row>
    <row r="560" spans="1:8" ht="34.799999999999997">
      <c r="A560" s="88" t="s">
        <v>1672</v>
      </c>
      <c r="B560" s="89" t="s">
        <v>1673</v>
      </c>
      <c r="C560" s="89" t="s">
        <v>652</v>
      </c>
      <c r="D560" s="89" t="s">
        <v>653</v>
      </c>
      <c r="E560" s="239" t="s">
        <v>654</v>
      </c>
      <c r="F560" s="249">
        <f t="shared" ref="F560:G566" si="146">F561</f>
        <v>10</v>
      </c>
      <c r="G560" s="249">
        <f t="shared" si="146"/>
        <v>0</v>
      </c>
      <c r="H560" s="96">
        <f t="shared" si="142"/>
        <v>0</v>
      </c>
    </row>
    <row r="561" spans="1:8">
      <c r="A561" s="233" t="s">
        <v>785</v>
      </c>
      <c r="B561" s="227" t="s">
        <v>1673</v>
      </c>
      <c r="C561" s="227" t="s">
        <v>786</v>
      </c>
      <c r="D561" s="227" t="s">
        <v>653</v>
      </c>
      <c r="E561" s="240" t="s">
        <v>654</v>
      </c>
      <c r="F561" s="244">
        <f>F562</f>
        <v>10</v>
      </c>
      <c r="G561" s="244">
        <f>G562</f>
        <v>0</v>
      </c>
      <c r="H561" s="96">
        <f t="shared" si="142"/>
        <v>0</v>
      </c>
    </row>
    <row r="562" spans="1:8">
      <c r="A562" s="93" t="s">
        <v>881</v>
      </c>
      <c r="B562" s="94" t="s">
        <v>1673</v>
      </c>
      <c r="C562" s="94" t="s">
        <v>882</v>
      </c>
      <c r="D562" s="94" t="s">
        <v>653</v>
      </c>
      <c r="E562" s="241" t="s">
        <v>654</v>
      </c>
      <c r="F562" s="243">
        <f t="shared" si="146"/>
        <v>10</v>
      </c>
      <c r="G562" s="243">
        <f t="shared" si="146"/>
        <v>0</v>
      </c>
      <c r="H562" s="96">
        <f t="shared" si="142"/>
        <v>0</v>
      </c>
    </row>
    <row r="563" spans="1:8" ht="36">
      <c r="A563" s="233" t="s">
        <v>1647</v>
      </c>
      <c r="B563" s="227" t="s">
        <v>1673</v>
      </c>
      <c r="C563" s="227" t="s">
        <v>882</v>
      </c>
      <c r="D563" s="227" t="s">
        <v>849</v>
      </c>
      <c r="E563" s="240" t="s">
        <v>654</v>
      </c>
      <c r="F563" s="244">
        <f t="shared" si="146"/>
        <v>10</v>
      </c>
      <c r="G563" s="244">
        <f t="shared" si="146"/>
        <v>0</v>
      </c>
      <c r="H563" s="96">
        <f t="shared" si="142"/>
        <v>0</v>
      </c>
    </row>
    <row r="564" spans="1:8" ht="36">
      <c r="A564" s="101" t="s">
        <v>1648</v>
      </c>
      <c r="B564" s="94" t="s">
        <v>1673</v>
      </c>
      <c r="C564" s="94" t="s">
        <v>882</v>
      </c>
      <c r="D564" s="94" t="s">
        <v>1649</v>
      </c>
      <c r="E564" s="241" t="s">
        <v>654</v>
      </c>
      <c r="F564" s="243">
        <f t="shared" si="146"/>
        <v>10</v>
      </c>
      <c r="G564" s="243">
        <f t="shared" si="146"/>
        <v>0</v>
      </c>
      <c r="H564" s="96">
        <f t="shared" si="142"/>
        <v>0</v>
      </c>
    </row>
    <row r="565" spans="1:8" ht="36">
      <c r="A565" s="93" t="s">
        <v>1659</v>
      </c>
      <c r="B565" s="94" t="s">
        <v>1673</v>
      </c>
      <c r="C565" s="94" t="s">
        <v>882</v>
      </c>
      <c r="D565" s="94" t="s">
        <v>1674</v>
      </c>
      <c r="E565" s="241" t="s">
        <v>654</v>
      </c>
      <c r="F565" s="243">
        <f t="shared" si="146"/>
        <v>10</v>
      </c>
      <c r="G565" s="243">
        <f t="shared" si="146"/>
        <v>0</v>
      </c>
      <c r="H565" s="96">
        <f t="shared" si="142"/>
        <v>0</v>
      </c>
    </row>
    <row r="566" spans="1:8" ht="36">
      <c r="A566" s="93" t="s">
        <v>667</v>
      </c>
      <c r="B566" s="94" t="s">
        <v>1673</v>
      </c>
      <c r="C566" s="94" t="s">
        <v>882</v>
      </c>
      <c r="D566" s="94" t="s">
        <v>1674</v>
      </c>
      <c r="E566" s="241" t="s">
        <v>221</v>
      </c>
      <c r="F566" s="243">
        <f t="shared" si="146"/>
        <v>10</v>
      </c>
      <c r="G566" s="243">
        <f t="shared" si="146"/>
        <v>0</v>
      </c>
      <c r="H566" s="96">
        <f t="shared" si="142"/>
        <v>0</v>
      </c>
    </row>
    <row r="567" spans="1:8" ht="36">
      <c r="A567" s="93" t="s">
        <v>668</v>
      </c>
      <c r="B567" s="94" t="s">
        <v>1673</v>
      </c>
      <c r="C567" s="94" t="s">
        <v>882</v>
      </c>
      <c r="D567" s="94" t="s">
        <v>1674</v>
      </c>
      <c r="E567" s="241" t="s">
        <v>669</v>
      </c>
      <c r="F567" s="250">
        <v>10</v>
      </c>
      <c r="G567" s="251">
        <v>0</v>
      </c>
      <c r="H567" s="96">
        <f t="shared" si="142"/>
        <v>0</v>
      </c>
    </row>
    <row r="568" spans="1:8">
      <c r="F568" s="97">
        <f>F560+F538+F526+F519+F399+F372+F41+F8</f>
        <v>848341.97145000019</v>
      </c>
      <c r="G568" s="97">
        <f>G560+G538+G526+G519+G399+G372+G41+G8</f>
        <v>801379.00349999999</v>
      </c>
      <c r="H568" s="96">
        <f t="shared" si="142"/>
        <v>0.9446414659058654</v>
      </c>
    </row>
  </sheetData>
  <mergeCells count="3">
    <mergeCell ref="A5:H5"/>
    <mergeCell ref="G2:H2"/>
    <mergeCell ref="G4:H4"/>
  </mergeCells>
  <pageMargins left="0.7" right="0.7" top="0.75" bottom="0.75" header="0.3" footer="0.3"/>
  <pageSetup paperSize="9" scale="49" orientation="portrait" r:id="rId1"/>
  <colBreaks count="1" manualBreakCount="1">
    <brk id="8" max="52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6"/>
  <sheetViews>
    <sheetView view="pageBreakPreview" topLeftCell="B1" zoomScaleNormal="100" zoomScaleSheetLayoutView="100" workbookViewId="0">
      <selection activeCell="F4" sqref="F4:G4"/>
    </sheetView>
  </sheetViews>
  <sheetFormatPr defaultRowHeight="18" outlineLevelRow="6"/>
  <cols>
    <col min="1" max="1" width="104.109375" style="107" customWidth="1"/>
    <col min="2" max="2" width="8.44140625" style="107" customWidth="1"/>
    <col min="3" max="3" width="15.109375" style="107" customWidth="1"/>
    <col min="4" max="4" width="8.109375" style="107" customWidth="1"/>
    <col min="5" max="5" width="17.109375" style="107" customWidth="1"/>
    <col min="6" max="6" width="17.5546875" style="81" customWidth="1"/>
    <col min="7" max="7" width="14.44140625" style="110" customWidth="1"/>
    <col min="8" max="256" width="9.109375" style="81"/>
    <col min="257" max="257" width="76.33203125" style="81" customWidth="1"/>
    <col min="258" max="258" width="7.6640625" style="81" customWidth="1"/>
    <col min="259" max="259" width="9.6640625" style="81" customWidth="1"/>
    <col min="260" max="260" width="7.6640625" style="81" customWidth="1"/>
    <col min="261" max="261" width="14.33203125" style="81" customWidth="1"/>
    <col min="262" max="512" width="9.109375" style="81"/>
    <col min="513" max="513" width="76.33203125" style="81" customWidth="1"/>
    <col min="514" max="514" width="7.6640625" style="81" customWidth="1"/>
    <col min="515" max="515" width="9.6640625" style="81" customWidth="1"/>
    <col min="516" max="516" width="7.6640625" style="81" customWidth="1"/>
    <col min="517" max="517" width="14.33203125" style="81" customWidth="1"/>
    <col min="518" max="768" width="9.109375" style="81"/>
    <col min="769" max="769" width="76.33203125" style="81" customWidth="1"/>
    <col min="770" max="770" width="7.6640625" style="81" customWidth="1"/>
    <col min="771" max="771" width="9.6640625" style="81" customWidth="1"/>
    <col min="772" max="772" width="7.6640625" style="81" customWidth="1"/>
    <col min="773" max="773" width="14.33203125" style="81" customWidth="1"/>
    <col min="774" max="1024" width="9.109375" style="81"/>
    <col min="1025" max="1025" width="76.33203125" style="81" customWidth="1"/>
    <col min="1026" max="1026" width="7.6640625" style="81" customWidth="1"/>
    <col min="1027" max="1027" width="9.6640625" style="81" customWidth="1"/>
    <col min="1028" max="1028" width="7.6640625" style="81" customWidth="1"/>
    <col min="1029" max="1029" width="14.33203125" style="81" customWidth="1"/>
    <col min="1030" max="1280" width="9.109375" style="81"/>
    <col min="1281" max="1281" width="76.33203125" style="81" customWidth="1"/>
    <col min="1282" max="1282" width="7.6640625" style="81" customWidth="1"/>
    <col min="1283" max="1283" width="9.6640625" style="81" customWidth="1"/>
    <col min="1284" max="1284" width="7.6640625" style="81" customWidth="1"/>
    <col min="1285" max="1285" width="14.33203125" style="81" customWidth="1"/>
    <col min="1286" max="1536" width="9.109375" style="81"/>
    <col min="1537" max="1537" width="76.33203125" style="81" customWidth="1"/>
    <col min="1538" max="1538" width="7.6640625" style="81" customWidth="1"/>
    <col min="1539" max="1539" width="9.6640625" style="81" customWidth="1"/>
    <col min="1540" max="1540" width="7.6640625" style="81" customWidth="1"/>
    <col min="1541" max="1541" width="14.33203125" style="81" customWidth="1"/>
    <col min="1542" max="1792" width="9.109375" style="81"/>
    <col min="1793" max="1793" width="76.33203125" style="81" customWidth="1"/>
    <col min="1794" max="1794" width="7.6640625" style="81" customWidth="1"/>
    <col min="1795" max="1795" width="9.6640625" style="81" customWidth="1"/>
    <col min="1796" max="1796" width="7.6640625" style="81" customWidth="1"/>
    <col min="1797" max="1797" width="14.33203125" style="81" customWidth="1"/>
    <col min="1798" max="2048" width="9.109375" style="81"/>
    <col min="2049" max="2049" width="76.33203125" style="81" customWidth="1"/>
    <col min="2050" max="2050" width="7.6640625" style="81" customWidth="1"/>
    <col min="2051" max="2051" width="9.6640625" style="81" customWidth="1"/>
    <col min="2052" max="2052" width="7.6640625" style="81" customWidth="1"/>
    <col min="2053" max="2053" width="14.33203125" style="81" customWidth="1"/>
    <col min="2054" max="2304" width="9.109375" style="81"/>
    <col min="2305" max="2305" width="76.33203125" style="81" customWidth="1"/>
    <col min="2306" max="2306" width="7.6640625" style="81" customWidth="1"/>
    <col min="2307" max="2307" width="9.6640625" style="81" customWidth="1"/>
    <col min="2308" max="2308" width="7.6640625" style="81" customWidth="1"/>
    <col min="2309" max="2309" width="14.33203125" style="81" customWidth="1"/>
    <col min="2310" max="2560" width="9.109375" style="81"/>
    <col min="2561" max="2561" width="76.33203125" style="81" customWidth="1"/>
    <col min="2562" max="2562" width="7.6640625" style="81" customWidth="1"/>
    <col min="2563" max="2563" width="9.6640625" style="81" customWidth="1"/>
    <col min="2564" max="2564" width="7.6640625" style="81" customWidth="1"/>
    <col min="2565" max="2565" width="14.33203125" style="81" customWidth="1"/>
    <col min="2566" max="2816" width="9.109375" style="81"/>
    <col min="2817" max="2817" width="76.33203125" style="81" customWidth="1"/>
    <col min="2818" max="2818" width="7.6640625" style="81" customWidth="1"/>
    <col min="2819" max="2819" width="9.6640625" style="81" customWidth="1"/>
    <col min="2820" max="2820" width="7.6640625" style="81" customWidth="1"/>
    <col min="2821" max="2821" width="14.33203125" style="81" customWidth="1"/>
    <col min="2822" max="3072" width="9.109375" style="81"/>
    <col min="3073" max="3073" width="76.33203125" style="81" customWidth="1"/>
    <col min="3074" max="3074" width="7.6640625" style="81" customWidth="1"/>
    <col min="3075" max="3075" width="9.6640625" style="81" customWidth="1"/>
    <col min="3076" max="3076" width="7.6640625" style="81" customWidth="1"/>
    <col min="3077" max="3077" width="14.33203125" style="81" customWidth="1"/>
    <col min="3078" max="3328" width="9.109375" style="81"/>
    <col min="3329" max="3329" width="76.33203125" style="81" customWidth="1"/>
    <col min="3330" max="3330" width="7.6640625" style="81" customWidth="1"/>
    <col min="3331" max="3331" width="9.6640625" style="81" customWidth="1"/>
    <col min="3332" max="3332" width="7.6640625" style="81" customWidth="1"/>
    <col min="3333" max="3333" width="14.33203125" style="81" customWidth="1"/>
    <col min="3334" max="3584" width="9.109375" style="81"/>
    <col min="3585" max="3585" width="76.33203125" style="81" customWidth="1"/>
    <col min="3586" max="3586" width="7.6640625" style="81" customWidth="1"/>
    <col min="3587" max="3587" width="9.6640625" style="81" customWidth="1"/>
    <col min="3588" max="3588" width="7.6640625" style="81" customWidth="1"/>
    <col min="3589" max="3589" width="14.33203125" style="81" customWidth="1"/>
    <col min="3590" max="3840" width="9.109375" style="81"/>
    <col min="3841" max="3841" width="76.33203125" style="81" customWidth="1"/>
    <col min="3842" max="3842" width="7.6640625" style="81" customWidth="1"/>
    <col min="3843" max="3843" width="9.6640625" style="81" customWidth="1"/>
    <col min="3844" max="3844" width="7.6640625" style="81" customWidth="1"/>
    <col min="3845" max="3845" width="14.33203125" style="81" customWidth="1"/>
    <col min="3846" max="4096" width="9.109375" style="81"/>
    <col min="4097" max="4097" width="76.33203125" style="81" customWidth="1"/>
    <col min="4098" max="4098" width="7.6640625" style="81" customWidth="1"/>
    <col min="4099" max="4099" width="9.6640625" style="81" customWidth="1"/>
    <col min="4100" max="4100" width="7.6640625" style="81" customWidth="1"/>
    <col min="4101" max="4101" width="14.33203125" style="81" customWidth="1"/>
    <col min="4102" max="4352" width="9.109375" style="81"/>
    <col min="4353" max="4353" width="76.33203125" style="81" customWidth="1"/>
    <col min="4354" max="4354" width="7.6640625" style="81" customWidth="1"/>
    <col min="4355" max="4355" width="9.6640625" style="81" customWidth="1"/>
    <col min="4356" max="4356" width="7.6640625" style="81" customWidth="1"/>
    <col min="4357" max="4357" width="14.33203125" style="81" customWidth="1"/>
    <col min="4358" max="4608" width="9.109375" style="81"/>
    <col min="4609" max="4609" width="76.33203125" style="81" customWidth="1"/>
    <col min="4610" max="4610" width="7.6640625" style="81" customWidth="1"/>
    <col min="4611" max="4611" width="9.6640625" style="81" customWidth="1"/>
    <col min="4612" max="4612" width="7.6640625" style="81" customWidth="1"/>
    <col min="4613" max="4613" width="14.33203125" style="81" customWidth="1"/>
    <col min="4614" max="4864" width="9.109375" style="81"/>
    <col min="4865" max="4865" width="76.33203125" style="81" customWidth="1"/>
    <col min="4866" max="4866" width="7.6640625" style="81" customWidth="1"/>
    <col min="4867" max="4867" width="9.6640625" style="81" customWidth="1"/>
    <col min="4868" max="4868" width="7.6640625" style="81" customWidth="1"/>
    <col min="4869" max="4869" width="14.33203125" style="81" customWidth="1"/>
    <col min="4870" max="5120" width="9.109375" style="81"/>
    <col min="5121" max="5121" width="76.33203125" style="81" customWidth="1"/>
    <col min="5122" max="5122" width="7.6640625" style="81" customWidth="1"/>
    <col min="5123" max="5123" width="9.6640625" style="81" customWidth="1"/>
    <col min="5124" max="5124" width="7.6640625" style="81" customWidth="1"/>
    <col min="5125" max="5125" width="14.33203125" style="81" customWidth="1"/>
    <col min="5126" max="5376" width="9.109375" style="81"/>
    <col min="5377" max="5377" width="76.33203125" style="81" customWidth="1"/>
    <col min="5378" max="5378" width="7.6640625" style="81" customWidth="1"/>
    <col min="5379" max="5379" width="9.6640625" style="81" customWidth="1"/>
    <col min="5380" max="5380" width="7.6640625" style="81" customWidth="1"/>
    <col min="5381" max="5381" width="14.33203125" style="81" customWidth="1"/>
    <col min="5382" max="5632" width="9.109375" style="81"/>
    <col min="5633" max="5633" width="76.33203125" style="81" customWidth="1"/>
    <col min="5634" max="5634" width="7.6640625" style="81" customWidth="1"/>
    <col min="5635" max="5635" width="9.6640625" style="81" customWidth="1"/>
    <col min="5636" max="5636" width="7.6640625" style="81" customWidth="1"/>
    <col min="5637" max="5637" width="14.33203125" style="81" customWidth="1"/>
    <col min="5638" max="5888" width="9.109375" style="81"/>
    <col min="5889" max="5889" width="76.33203125" style="81" customWidth="1"/>
    <col min="5890" max="5890" width="7.6640625" style="81" customWidth="1"/>
    <col min="5891" max="5891" width="9.6640625" style="81" customWidth="1"/>
    <col min="5892" max="5892" width="7.6640625" style="81" customWidth="1"/>
    <col min="5893" max="5893" width="14.33203125" style="81" customWidth="1"/>
    <col min="5894" max="6144" width="9.109375" style="81"/>
    <col min="6145" max="6145" width="76.33203125" style="81" customWidth="1"/>
    <col min="6146" max="6146" width="7.6640625" style="81" customWidth="1"/>
    <col min="6147" max="6147" width="9.6640625" style="81" customWidth="1"/>
    <col min="6148" max="6148" width="7.6640625" style="81" customWidth="1"/>
    <col min="6149" max="6149" width="14.33203125" style="81" customWidth="1"/>
    <col min="6150" max="6400" width="9.109375" style="81"/>
    <col min="6401" max="6401" width="76.33203125" style="81" customWidth="1"/>
    <col min="6402" max="6402" width="7.6640625" style="81" customWidth="1"/>
    <col min="6403" max="6403" width="9.6640625" style="81" customWidth="1"/>
    <col min="6404" max="6404" width="7.6640625" style="81" customWidth="1"/>
    <col min="6405" max="6405" width="14.33203125" style="81" customWidth="1"/>
    <col min="6406" max="6656" width="9.109375" style="81"/>
    <col min="6657" max="6657" width="76.33203125" style="81" customWidth="1"/>
    <col min="6658" max="6658" width="7.6640625" style="81" customWidth="1"/>
    <col min="6659" max="6659" width="9.6640625" style="81" customWidth="1"/>
    <col min="6660" max="6660" width="7.6640625" style="81" customWidth="1"/>
    <col min="6661" max="6661" width="14.33203125" style="81" customWidth="1"/>
    <col min="6662" max="6912" width="9.109375" style="81"/>
    <col min="6913" max="6913" width="76.33203125" style="81" customWidth="1"/>
    <col min="6914" max="6914" width="7.6640625" style="81" customWidth="1"/>
    <col min="6915" max="6915" width="9.6640625" style="81" customWidth="1"/>
    <col min="6916" max="6916" width="7.6640625" style="81" customWidth="1"/>
    <col min="6917" max="6917" width="14.33203125" style="81" customWidth="1"/>
    <col min="6918" max="7168" width="9.109375" style="81"/>
    <col min="7169" max="7169" width="76.33203125" style="81" customWidth="1"/>
    <col min="7170" max="7170" width="7.6640625" style="81" customWidth="1"/>
    <col min="7171" max="7171" width="9.6640625" style="81" customWidth="1"/>
    <col min="7172" max="7172" width="7.6640625" style="81" customWidth="1"/>
    <col min="7173" max="7173" width="14.33203125" style="81" customWidth="1"/>
    <col min="7174" max="7424" width="9.109375" style="81"/>
    <col min="7425" max="7425" width="76.33203125" style="81" customWidth="1"/>
    <col min="7426" max="7426" width="7.6640625" style="81" customWidth="1"/>
    <col min="7427" max="7427" width="9.6640625" style="81" customWidth="1"/>
    <col min="7428" max="7428" width="7.6640625" style="81" customWidth="1"/>
    <col min="7429" max="7429" width="14.33203125" style="81" customWidth="1"/>
    <col min="7430" max="7680" width="9.109375" style="81"/>
    <col min="7681" max="7681" width="76.33203125" style="81" customWidth="1"/>
    <col min="7682" max="7682" width="7.6640625" style="81" customWidth="1"/>
    <col min="7683" max="7683" width="9.6640625" style="81" customWidth="1"/>
    <col min="7684" max="7684" width="7.6640625" style="81" customWidth="1"/>
    <col min="7685" max="7685" width="14.33203125" style="81" customWidth="1"/>
    <col min="7686" max="7936" width="9.109375" style="81"/>
    <col min="7937" max="7937" width="76.33203125" style="81" customWidth="1"/>
    <col min="7938" max="7938" width="7.6640625" style="81" customWidth="1"/>
    <col min="7939" max="7939" width="9.6640625" style="81" customWidth="1"/>
    <col min="7940" max="7940" width="7.6640625" style="81" customWidth="1"/>
    <col min="7941" max="7941" width="14.33203125" style="81" customWidth="1"/>
    <col min="7942" max="8192" width="9.109375" style="81"/>
    <col min="8193" max="8193" width="76.33203125" style="81" customWidth="1"/>
    <col min="8194" max="8194" width="7.6640625" style="81" customWidth="1"/>
    <col min="8195" max="8195" width="9.6640625" style="81" customWidth="1"/>
    <col min="8196" max="8196" width="7.6640625" style="81" customWidth="1"/>
    <col min="8197" max="8197" width="14.33203125" style="81" customWidth="1"/>
    <col min="8198" max="8448" width="9.109375" style="81"/>
    <col min="8449" max="8449" width="76.33203125" style="81" customWidth="1"/>
    <col min="8450" max="8450" width="7.6640625" style="81" customWidth="1"/>
    <col min="8451" max="8451" width="9.6640625" style="81" customWidth="1"/>
    <col min="8452" max="8452" width="7.6640625" style="81" customWidth="1"/>
    <col min="8453" max="8453" width="14.33203125" style="81" customWidth="1"/>
    <col min="8454" max="8704" width="9.109375" style="81"/>
    <col min="8705" max="8705" width="76.33203125" style="81" customWidth="1"/>
    <col min="8706" max="8706" width="7.6640625" style="81" customWidth="1"/>
    <col min="8707" max="8707" width="9.6640625" style="81" customWidth="1"/>
    <col min="8708" max="8708" width="7.6640625" style="81" customWidth="1"/>
    <col min="8709" max="8709" width="14.33203125" style="81" customWidth="1"/>
    <col min="8710" max="8960" width="9.109375" style="81"/>
    <col min="8961" max="8961" width="76.33203125" style="81" customWidth="1"/>
    <col min="8962" max="8962" width="7.6640625" style="81" customWidth="1"/>
    <col min="8963" max="8963" width="9.6640625" style="81" customWidth="1"/>
    <col min="8964" max="8964" width="7.6640625" style="81" customWidth="1"/>
    <col min="8965" max="8965" width="14.33203125" style="81" customWidth="1"/>
    <col min="8966" max="9216" width="9.109375" style="81"/>
    <col min="9217" max="9217" width="76.33203125" style="81" customWidth="1"/>
    <col min="9218" max="9218" width="7.6640625" style="81" customWidth="1"/>
    <col min="9219" max="9219" width="9.6640625" style="81" customWidth="1"/>
    <col min="9220" max="9220" width="7.6640625" style="81" customWidth="1"/>
    <col min="9221" max="9221" width="14.33203125" style="81" customWidth="1"/>
    <col min="9222" max="9472" width="9.109375" style="81"/>
    <col min="9473" max="9473" width="76.33203125" style="81" customWidth="1"/>
    <col min="9474" max="9474" width="7.6640625" style="81" customWidth="1"/>
    <col min="9475" max="9475" width="9.6640625" style="81" customWidth="1"/>
    <col min="9476" max="9476" width="7.6640625" style="81" customWidth="1"/>
    <col min="9477" max="9477" width="14.33203125" style="81" customWidth="1"/>
    <col min="9478" max="9728" width="9.109375" style="81"/>
    <col min="9729" max="9729" width="76.33203125" style="81" customWidth="1"/>
    <col min="9730" max="9730" width="7.6640625" style="81" customWidth="1"/>
    <col min="9731" max="9731" width="9.6640625" style="81" customWidth="1"/>
    <col min="9732" max="9732" width="7.6640625" style="81" customWidth="1"/>
    <col min="9733" max="9733" width="14.33203125" style="81" customWidth="1"/>
    <col min="9734" max="9984" width="9.109375" style="81"/>
    <col min="9985" max="9985" width="76.33203125" style="81" customWidth="1"/>
    <col min="9986" max="9986" width="7.6640625" style="81" customWidth="1"/>
    <col min="9987" max="9987" width="9.6640625" style="81" customWidth="1"/>
    <col min="9988" max="9988" width="7.6640625" style="81" customWidth="1"/>
    <col min="9989" max="9989" width="14.33203125" style="81" customWidth="1"/>
    <col min="9990" max="10240" width="9.109375" style="81"/>
    <col min="10241" max="10241" width="76.33203125" style="81" customWidth="1"/>
    <col min="10242" max="10242" width="7.6640625" style="81" customWidth="1"/>
    <col min="10243" max="10243" width="9.6640625" style="81" customWidth="1"/>
    <col min="10244" max="10244" width="7.6640625" style="81" customWidth="1"/>
    <col min="10245" max="10245" width="14.33203125" style="81" customWidth="1"/>
    <col min="10246" max="10496" width="9.109375" style="81"/>
    <col min="10497" max="10497" width="76.33203125" style="81" customWidth="1"/>
    <col min="10498" max="10498" width="7.6640625" style="81" customWidth="1"/>
    <col min="10499" max="10499" width="9.6640625" style="81" customWidth="1"/>
    <col min="10500" max="10500" width="7.6640625" style="81" customWidth="1"/>
    <col min="10501" max="10501" width="14.33203125" style="81" customWidth="1"/>
    <col min="10502" max="10752" width="9.109375" style="81"/>
    <col min="10753" max="10753" width="76.33203125" style="81" customWidth="1"/>
    <col min="10754" max="10754" width="7.6640625" style="81" customWidth="1"/>
    <col min="10755" max="10755" width="9.6640625" style="81" customWidth="1"/>
    <col min="10756" max="10756" width="7.6640625" style="81" customWidth="1"/>
    <col min="10757" max="10757" width="14.33203125" style="81" customWidth="1"/>
    <col min="10758" max="11008" width="9.109375" style="81"/>
    <col min="11009" max="11009" width="76.33203125" style="81" customWidth="1"/>
    <col min="11010" max="11010" width="7.6640625" style="81" customWidth="1"/>
    <col min="11011" max="11011" width="9.6640625" style="81" customWidth="1"/>
    <col min="11012" max="11012" width="7.6640625" style="81" customWidth="1"/>
    <col min="11013" max="11013" width="14.33203125" style="81" customWidth="1"/>
    <col min="11014" max="11264" width="9.109375" style="81"/>
    <col min="11265" max="11265" width="76.33203125" style="81" customWidth="1"/>
    <col min="11266" max="11266" width="7.6640625" style="81" customWidth="1"/>
    <col min="11267" max="11267" width="9.6640625" style="81" customWidth="1"/>
    <col min="11268" max="11268" width="7.6640625" style="81" customWidth="1"/>
    <col min="11269" max="11269" width="14.33203125" style="81" customWidth="1"/>
    <col min="11270" max="11520" width="9.109375" style="81"/>
    <col min="11521" max="11521" width="76.33203125" style="81" customWidth="1"/>
    <col min="11522" max="11522" width="7.6640625" style="81" customWidth="1"/>
    <col min="11523" max="11523" width="9.6640625" style="81" customWidth="1"/>
    <col min="11524" max="11524" width="7.6640625" style="81" customWidth="1"/>
    <col min="11525" max="11525" width="14.33203125" style="81" customWidth="1"/>
    <col min="11526" max="11776" width="9.109375" style="81"/>
    <col min="11777" max="11777" width="76.33203125" style="81" customWidth="1"/>
    <col min="11778" max="11778" width="7.6640625" style="81" customWidth="1"/>
    <col min="11779" max="11779" width="9.6640625" style="81" customWidth="1"/>
    <col min="11780" max="11780" width="7.6640625" style="81" customWidth="1"/>
    <col min="11781" max="11781" width="14.33203125" style="81" customWidth="1"/>
    <col min="11782" max="12032" width="9.109375" style="81"/>
    <col min="12033" max="12033" width="76.33203125" style="81" customWidth="1"/>
    <col min="12034" max="12034" width="7.6640625" style="81" customWidth="1"/>
    <col min="12035" max="12035" width="9.6640625" style="81" customWidth="1"/>
    <col min="12036" max="12036" width="7.6640625" style="81" customWidth="1"/>
    <col min="12037" max="12037" width="14.33203125" style="81" customWidth="1"/>
    <col min="12038" max="12288" width="9.109375" style="81"/>
    <col min="12289" max="12289" width="76.33203125" style="81" customWidth="1"/>
    <col min="12290" max="12290" width="7.6640625" style="81" customWidth="1"/>
    <col min="12291" max="12291" width="9.6640625" style="81" customWidth="1"/>
    <col min="12292" max="12292" width="7.6640625" style="81" customWidth="1"/>
    <col min="12293" max="12293" width="14.33203125" style="81" customWidth="1"/>
    <col min="12294" max="12544" width="9.109375" style="81"/>
    <col min="12545" max="12545" width="76.33203125" style="81" customWidth="1"/>
    <col min="12546" max="12546" width="7.6640625" style="81" customWidth="1"/>
    <col min="12547" max="12547" width="9.6640625" style="81" customWidth="1"/>
    <col min="12548" max="12548" width="7.6640625" style="81" customWidth="1"/>
    <col min="12549" max="12549" width="14.33203125" style="81" customWidth="1"/>
    <col min="12550" max="12800" width="9.109375" style="81"/>
    <col min="12801" max="12801" width="76.33203125" style="81" customWidth="1"/>
    <col min="12802" max="12802" width="7.6640625" style="81" customWidth="1"/>
    <col min="12803" max="12803" width="9.6640625" style="81" customWidth="1"/>
    <col min="12804" max="12804" width="7.6640625" style="81" customWidth="1"/>
    <col min="12805" max="12805" width="14.33203125" style="81" customWidth="1"/>
    <col min="12806" max="13056" width="9.109375" style="81"/>
    <col min="13057" max="13057" width="76.33203125" style="81" customWidth="1"/>
    <col min="13058" max="13058" width="7.6640625" style="81" customWidth="1"/>
    <col min="13059" max="13059" width="9.6640625" style="81" customWidth="1"/>
    <col min="13060" max="13060" width="7.6640625" style="81" customWidth="1"/>
    <col min="13061" max="13061" width="14.33203125" style="81" customWidth="1"/>
    <col min="13062" max="13312" width="9.109375" style="81"/>
    <col min="13313" max="13313" width="76.33203125" style="81" customWidth="1"/>
    <col min="13314" max="13314" width="7.6640625" style="81" customWidth="1"/>
    <col min="13315" max="13315" width="9.6640625" style="81" customWidth="1"/>
    <col min="13316" max="13316" width="7.6640625" style="81" customWidth="1"/>
    <col min="13317" max="13317" width="14.33203125" style="81" customWidth="1"/>
    <col min="13318" max="13568" width="9.109375" style="81"/>
    <col min="13569" max="13569" width="76.33203125" style="81" customWidth="1"/>
    <col min="13570" max="13570" width="7.6640625" style="81" customWidth="1"/>
    <col min="13571" max="13571" width="9.6640625" style="81" customWidth="1"/>
    <col min="13572" max="13572" width="7.6640625" style="81" customWidth="1"/>
    <col min="13573" max="13573" width="14.33203125" style="81" customWidth="1"/>
    <col min="13574" max="13824" width="9.109375" style="81"/>
    <col min="13825" max="13825" width="76.33203125" style="81" customWidth="1"/>
    <col min="13826" max="13826" width="7.6640625" style="81" customWidth="1"/>
    <col min="13827" max="13827" width="9.6640625" style="81" customWidth="1"/>
    <col min="13828" max="13828" width="7.6640625" style="81" customWidth="1"/>
    <col min="13829" max="13829" width="14.33203125" style="81" customWidth="1"/>
    <col min="13830" max="14080" width="9.109375" style="81"/>
    <col min="14081" max="14081" width="76.33203125" style="81" customWidth="1"/>
    <col min="14082" max="14082" width="7.6640625" style="81" customWidth="1"/>
    <col min="14083" max="14083" width="9.6640625" style="81" customWidth="1"/>
    <col min="14084" max="14084" width="7.6640625" style="81" customWidth="1"/>
    <col min="14085" max="14085" width="14.33203125" style="81" customWidth="1"/>
    <col min="14086" max="14336" width="9.109375" style="81"/>
    <col min="14337" max="14337" width="76.33203125" style="81" customWidth="1"/>
    <col min="14338" max="14338" width="7.6640625" style="81" customWidth="1"/>
    <col min="14339" max="14339" width="9.6640625" style="81" customWidth="1"/>
    <col min="14340" max="14340" width="7.6640625" style="81" customWidth="1"/>
    <col min="14341" max="14341" width="14.33203125" style="81" customWidth="1"/>
    <col min="14342" max="14592" width="9.109375" style="81"/>
    <col min="14593" max="14593" width="76.33203125" style="81" customWidth="1"/>
    <col min="14594" max="14594" width="7.6640625" style="81" customWidth="1"/>
    <col min="14595" max="14595" width="9.6640625" style="81" customWidth="1"/>
    <col min="14596" max="14596" width="7.6640625" style="81" customWidth="1"/>
    <col min="14597" max="14597" width="14.33203125" style="81" customWidth="1"/>
    <col min="14598" max="14848" width="9.109375" style="81"/>
    <col min="14849" max="14849" width="76.33203125" style="81" customWidth="1"/>
    <col min="14850" max="14850" width="7.6640625" style="81" customWidth="1"/>
    <col min="14851" max="14851" width="9.6640625" style="81" customWidth="1"/>
    <col min="14852" max="14852" width="7.6640625" style="81" customWidth="1"/>
    <col min="14853" max="14853" width="14.33203125" style="81" customWidth="1"/>
    <col min="14854" max="15104" width="9.109375" style="81"/>
    <col min="15105" max="15105" width="76.33203125" style="81" customWidth="1"/>
    <col min="15106" max="15106" width="7.6640625" style="81" customWidth="1"/>
    <col min="15107" max="15107" width="9.6640625" style="81" customWidth="1"/>
    <col min="15108" max="15108" width="7.6640625" style="81" customWidth="1"/>
    <col min="15109" max="15109" width="14.33203125" style="81" customWidth="1"/>
    <col min="15110" max="15360" width="9.109375" style="81"/>
    <col min="15361" max="15361" width="76.33203125" style="81" customWidth="1"/>
    <col min="15362" max="15362" width="7.6640625" style="81" customWidth="1"/>
    <col min="15363" max="15363" width="9.6640625" style="81" customWidth="1"/>
    <col min="15364" max="15364" width="7.6640625" style="81" customWidth="1"/>
    <col min="15365" max="15365" width="14.33203125" style="81" customWidth="1"/>
    <col min="15366" max="15616" width="9.109375" style="81"/>
    <col min="15617" max="15617" width="76.33203125" style="81" customWidth="1"/>
    <col min="15618" max="15618" width="7.6640625" style="81" customWidth="1"/>
    <col min="15619" max="15619" width="9.6640625" style="81" customWidth="1"/>
    <col min="15620" max="15620" width="7.6640625" style="81" customWidth="1"/>
    <col min="15621" max="15621" width="14.33203125" style="81" customWidth="1"/>
    <col min="15622" max="15872" width="9.109375" style="81"/>
    <col min="15873" max="15873" width="76.33203125" style="81" customWidth="1"/>
    <col min="15874" max="15874" width="7.6640625" style="81" customWidth="1"/>
    <col min="15875" max="15875" width="9.6640625" style="81" customWidth="1"/>
    <col min="15876" max="15876" width="7.6640625" style="81" customWidth="1"/>
    <col min="15877" max="15877" width="14.33203125" style="81" customWidth="1"/>
    <col min="15878" max="16128" width="9.109375" style="81"/>
    <col min="16129" max="16129" width="76.33203125" style="81" customWidth="1"/>
    <col min="16130" max="16130" width="7.6640625" style="81" customWidth="1"/>
    <col min="16131" max="16131" width="9.6640625" style="81" customWidth="1"/>
    <col min="16132" max="16132" width="7.6640625" style="81" customWidth="1"/>
    <col min="16133" max="16133" width="14.33203125" style="81" customWidth="1"/>
    <col min="16134" max="16384" width="9.109375" style="81"/>
  </cols>
  <sheetData>
    <row r="1" spans="1:7">
      <c r="E1" s="108"/>
      <c r="G1" s="109" t="s">
        <v>889</v>
      </c>
    </row>
    <row r="2" spans="1:7">
      <c r="E2" s="80"/>
      <c r="F2" s="355" t="s">
        <v>1881</v>
      </c>
      <c r="G2" s="348"/>
    </row>
    <row r="3" spans="1:7">
      <c r="E3" s="80"/>
      <c r="G3" s="109" t="s">
        <v>1678</v>
      </c>
    </row>
    <row r="4" spans="1:7">
      <c r="E4" s="80"/>
      <c r="F4" s="356" t="s">
        <v>1882</v>
      </c>
      <c r="G4" s="357"/>
    </row>
    <row r="5" spans="1:7" ht="17.399999999999999">
      <c r="A5" s="325" t="s">
        <v>890</v>
      </c>
      <c r="B5" s="325"/>
      <c r="C5" s="325"/>
      <c r="D5" s="325"/>
      <c r="E5" s="325"/>
      <c r="F5" s="325"/>
      <c r="G5" s="325"/>
    </row>
    <row r="6" spans="1:7" ht="18.75" customHeight="1">
      <c r="A6" s="326" t="s">
        <v>1677</v>
      </c>
      <c r="B6" s="326"/>
      <c r="C6" s="326"/>
      <c r="D6" s="326"/>
      <c r="E6" s="326"/>
      <c r="F6" s="326"/>
      <c r="G6" s="326"/>
    </row>
    <row r="7" spans="1:7" ht="18.75" customHeight="1">
      <c r="A7" s="326" t="s">
        <v>891</v>
      </c>
      <c r="B7" s="326"/>
      <c r="C7" s="326"/>
      <c r="D7" s="326"/>
      <c r="E7" s="326"/>
      <c r="F7" s="326"/>
      <c r="G7" s="326"/>
    </row>
    <row r="8" spans="1:7">
      <c r="A8" s="83"/>
      <c r="B8" s="111"/>
      <c r="C8" s="111"/>
      <c r="D8" s="111"/>
      <c r="E8" s="81"/>
      <c r="G8" s="112" t="s">
        <v>644</v>
      </c>
    </row>
    <row r="9" spans="1:7" ht="54">
      <c r="A9" s="86" t="s">
        <v>645</v>
      </c>
      <c r="B9" s="86" t="s">
        <v>647</v>
      </c>
      <c r="C9" s="86" t="s">
        <v>648</v>
      </c>
      <c r="D9" s="86" t="s">
        <v>649</v>
      </c>
      <c r="E9" s="86" t="s">
        <v>1461</v>
      </c>
      <c r="F9" s="86" t="s">
        <v>1679</v>
      </c>
      <c r="G9" s="85" t="s">
        <v>642</v>
      </c>
    </row>
    <row r="10" spans="1:7" s="92" customFormat="1" ht="17.399999999999999">
      <c r="A10" s="88" t="s">
        <v>655</v>
      </c>
      <c r="B10" s="89" t="s">
        <v>656</v>
      </c>
      <c r="C10" s="89" t="s">
        <v>653</v>
      </c>
      <c r="D10" s="89" t="s">
        <v>654</v>
      </c>
      <c r="E10" s="90">
        <f>E11+E19+E56+E47+E62+E80+E85</f>
        <v>123623.84870999998</v>
      </c>
      <c r="F10" s="90">
        <f>F11+F19+F56+F47+F62+F80+F85</f>
        <v>104123.23681</v>
      </c>
      <c r="G10" s="91">
        <f>F10/E10</f>
        <v>0.8422584953996618</v>
      </c>
    </row>
    <row r="11" spans="1:7" ht="36" outlineLevel="1">
      <c r="A11" s="93" t="s">
        <v>690</v>
      </c>
      <c r="B11" s="94" t="s">
        <v>691</v>
      </c>
      <c r="C11" s="94" t="s">
        <v>653</v>
      </c>
      <c r="D11" s="94" t="s">
        <v>654</v>
      </c>
      <c r="E11" s="95">
        <f>E12</f>
        <v>2777.35869</v>
      </c>
      <c r="F11" s="95">
        <f>F12</f>
        <v>2777.3351699999998</v>
      </c>
      <c r="G11" s="113">
        <f>F11/E11</f>
        <v>0.99999153152234721</v>
      </c>
    </row>
    <row r="12" spans="1:7" outlineLevel="2">
      <c r="A12" s="93" t="s">
        <v>736</v>
      </c>
      <c r="B12" s="94" t="s">
        <v>691</v>
      </c>
      <c r="C12" s="94" t="s">
        <v>660</v>
      </c>
      <c r="D12" s="94" t="s">
        <v>654</v>
      </c>
      <c r="E12" s="95">
        <f>E13+E16</f>
        <v>2777.35869</v>
      </c>
      <c r="F12" s="95">
        <f>F13+F16</f>
        <v>2777.3351699999998</v>
      </c>
      <c r="G12" s="113">
        <f t="shared" ref="G12:G75" si="0">F12/E12</f>
        <v>0.99999153152234721</v>
      </c>
    </row>
    <row r="13" spans="1:7" outlineLevel="4">
      <c r="A13" s="93" t="s">
        <v>692</v>
      </c>
      <c r="B13" s="94" t="s">
        <v>691</v>
      </c>
      <c r="C13" s="94" t="s">
        <v>693</v>
      </c>
      <c r="D13" s="94" t="s">
        <v>654</v>
      </c>
      <c r="E13" s="95">
        <f>E14</f>
        <v>2578.9134899999999</v>
      </c>
      <c r="F13" s="95">
        <f>F14</f>
        <v>2578.9134899999999</v>
      </c>
      <c r="G13" s="113">
        <f t="shared" si="0"/>
        <v>1</v>
      </c>
    </row>
    <row r="14" spans="1:7" ht="54" outlineLevel="5">
      <c r="A14" s="93" t="s">
        <v>663</v>
      </c>
      <c r="B14" s="94" t="s">
        <v>691</v>
      </c>
      <c r="C14" s="94" t="s">
        <v>693</v>
      </c>
      <c r="D14" s="94" t="s">
        <v>664</v>
      </c>
      <c r="E14" s="95">
        <f>E15</f>
        <v>2578.9134899999999</v>
      </c>
      <c r="F14" s="95">
        <f>F15</f>
        <v>2578.9134899999999</v>
      </c>
      <c r="G14" s="113">
        <f t="shared" si="0"/>
        <v>1</v>
      </c>
    </row>
    <row r="15" spans="1:7" outlineLevel="6">
      <c r="A15" s="93" t="s">
        <v>665</v>
      </c>
      <c r="B15" s="94" t="s">
        <v>691</v>
      </c>
      <c r="C15" s="94" t="s">
        <v>693</v>
      </c>
      <c r="D15" s="94" t="s">
        <v>666</v>
      </c>
      <c r="E15" s="95">
        <f>'прил 3'!F47</f>
        <v>2578.9134899999999</v>
      </c>
      <c r="F15" s="95">
        <f>'прил 3'!G47</f>
        <v>2578.9134899999999</v>
      </c>
      <c r="G15" s="113">
        <f t="shared" si="0"/>
        <v>1</v>
      </c>
    </row>
    <row r="16" spans="1:7" outlineLevel="1">
      <c r="A16" s="93" t="s">
        <v>1663</v>
      </c>
      <c r="B16" s="94" t="s">
        <v>691</v>
      </c>
      <c r="C16" s="94" t="s">
        <v>1664</v>
      </c>
      <c r="D16" s="94" t="s">
        <v>654</v>
      </c>
      <c r="E16" s="95">
        <f>E17</f>
        <v>198.4452</v>
      </c>
      <c r="F16" s="95">
        <f>F17</f>
        <v>198.42168000000001</v>
      </c>
      <c r="G16" s="113">
        <f t="shared" si="0"/>
        <v>0.99988147861475107</v>
      </c>
    </row>
    <row r="17" spans="1:7" ht="54" outlineLevel="3">
      <c r="A17" s="93" t="s">
        <v>663</v>
      </c>
      <c r="B17" s="94" t="s">
        <v>691</v>
      </c>
      <c r="C17" s="94" t="s">
        <v>1664</v>
      </c>
      <c r="D17" s="94" t="s">
        <v>664</v>
      </c>
      <c r="E17" s="95">
        <f>E18</f>
        <v>198.4452</v>
      </c>
      <c r="F17" s="95">
        <f>F18</f>
        <v>198.42168000000001</v>
      </c>
      <c r="G17" s="113">
        <f t="shared" si="0"/>
        <v>0.99988147861475107</v>
      </c>
    </row>
    <row r="18" spans="1:7" outlineLevel="4">
      <c r="A18" s="93" t="s">
        <v>665</v>
      </c>
      <c r="B18" s="94" t="s">
        <v>691</v>
      </c>
      <c r="C18" s="94" t="s">
        <v>1664</v>
      </c>
      <c r="D18" s="94" t="s">
        <v>666</v>
      </c>
      <c r="E18" s="95">
        <f>'прил 3'!F532</f>
        <v>198.4452</v>
      </c>
      <c r="F18" s="95">
        <f>'прил 3'!G532</f>
        <v>198.42168000000001</v>
      </c>
      <c r="G18" s="113">
        <f t="shared" si="0"/>
        <v>0.99988147861475107</v>
      </c>
    </row>
    <row r="19" spans="1:7" ht="36" outlineLevel="5">
      <c r="A19" s="93" t="s">
        <v>837</v>
      </c>
      <c r="B19" s="94" t="s">
        <v>838</v>
      </c>
      <c r="C19" s="94" t="s">
        <v>653</v>
      </c>
      <c r="D19" s="94" t="s">
        <v>654</v>
      </c>
      <c r="E19" s="95">
        <f>E20</f>
        <v>4731.0339999999997</v>
      </c>
      <c r="F19" s="95">
        <f>F20</f>
        <v>4677.1657800000003</v>
      </c>
      <c r="G19" s="113">
        <f t="shared" si="0"/>
        <v>0.98861385904223065</v>
      </c>
    </row>
    <row r="20" spans="1:7" outlineLevel="6">
      <c r="A20" s="93" t="s">
        <v>736</v>
      </c>
      <c r="B20" s="94" t="s">
        <v>838</v>
      </c>
      <c r="C20" s="94" t="s">
        <v>660</v>
      </c>
      <c r="D20" s="94" t="s">
        <v>654</v>
      </c>
      <c r="E20" s="95">
        <f>E21+E24+E27+E34+E41+E44</f>
        <v>4731.0339999999997</v>
      </c>
      <c r="F20" s="95">
        <f>F21+F24+F27+F34+F41+F44</f>
        <v>4677.1657800000003</v>
      </c>
      <c r="G20" s="113">
        <f t="shared" si="0"/>
        <v>0.98861385904223065</v>
      </c>
    </row>
    <row r="21" spans="1:7" outlineLevel="4">
      <c r="A21" s="93" t="s">
        <v>1612</v>
      </c>
      <c r="B21" s="94" t="s">
        <v>838</v>
      </c>
      <c r="C21" s="94" t="s">
        <v>839</v>
      </c>
      <c r="D21" s="94" t="s">
        <v>654</v>
      </c>
      <c r="E21" s="95">
        <f>E22</f>
        <v>1535.66218</v>
      </c>
      <c r="F21" s="95">
        <f>F22</f>
        <v>1535.66218</v>
      </c>
      <c r="G21" s="113">
        <f t="shared" si="0"/>
        <v>1</v>
      </c>
    </row>
    <row r="22" spans="1:7" ht="54" outlineLevel="5">
      <c r="A22" s="93" t="s">
        <v>663</v>
      </c>
      <c r="B22" s="94" t="s">
        <v>838</v>
      </c>
      <c r="C22" s="94" t="s">
        <v>839</v>
      </c>
      <c r="D22" s="94" t="s">
        <v>664</v>
      </c>
      <c r="E22" s="95">
        <f>E23</f>
        <v>1535.66218</v>
      </c>
      <c r="F22" s="95">
        <f>F23</f>
        <v>1535.66218</v>
      </c>
      <c r="G22" s="113">
        <f t="shared" si="0"/>
        <v>1</v>
      </c>
    </row>
    <row r="23" spans="1:7" outlineLevel="6">
      <c r="A23" s="93" t="s">
        <v>665</v>
      </c>
      <c r="B23" s="94" t="s">
        <v>838</v>
      </c>
      <c r="C23" s="94" t="s">
        <v>839</v>
      </c>
      <c r="D23" s="94" t="s">
        <v>666</v>
      </c>
      <c r="E23" s="95">
        <f>'прил 3'!F378</f>
        <v>1535.66218</v>
      </c>
      <c r="F23" s="95">
        <f>'прил 3'!G378</f>
        <v>1535.66218</v>
      </c>
      <c r="G23" s="113">
        <f t="shared" si="0"/>
        <v>1</v>
      </c>
    </row>
    <row r="24" spans="1:7" ht="18" customHeight="1" outlineLevel="5">
      <c r="A24" s="93" t="s">
        <v>1667</v>
      </c>
      <c r="B24" s="94" t="s">
        <v>838</v>
      </c>
      <c r="C24" s="94" t="s">
        <v>1668</v>
      </c>
      <c r="D24" s="94" t="s">
        <v>654</v>
      </c>
      <c r="E24" s="95">
        <f>E25</f>
        <v>564.58181999999999</v>
      </c>
      <c r="F24" s="95">
        <f>F25</f>
        <v>559.87735999999995</v>
      </c>
      <c r="G24" s="113">
        <f t="shared" si="0"/>
        <v>0.99166735478659229</v>
      </c>
    </row>
    <row r="25" spans="1:7" ht="20.25" customHeight="1" outlineLevel="6">
      <c r="A25" s="93" t="s">
        <v>663</v>
      </c>
      <c r="B25" s="94" t="s">
        <v>838</v>
      </c>
      <c r="C25" s="94" t="s">
        <v>1668</v>
      </c>
      <c r="D25" s="94" t="s">
        <v>664</v>
      </c>
      <c r="E25" s="95">
        <f>E26</f>
        <v>564.58181999999999</v>
      </c>
      <c r="F25" s="95">
        <f>F26</f>
        <v>559.87735999999995</v>
      </c>
      <c r="G25" s="113">
        <f t="shared" si="0"/>
        <v>0.99166735478659229</v>
      </c>
    </row>
    <row r="26" spans="1:7" outlineLevel="5">
      <c r="A26" s="93" t="s">
        <v>665</v>
      </c>
      <c r="B26" s="94" t="s">
        <v>838</v>
      </c>
      <c r="C26" s="94" t="s">
        <v>1668</v>
      </c>
      <c r="D26" s="94" t="s">
        <v>666</v>
      </c>
      <c r="E26" s="95">
        <f>'прил 3'!F544</f>
        <v>564.58181999999999</v>
      </c>
      <c r="F26" s="95">
        <f>'прил 3'!G544</f>
        <v>559.87735999999995</v>
      </c>
      <c r="G26" s="113">
        <f t="shared" si="0"/>
        <v>0.99166735478659229</v>
      </c>
    </row>
    <row r="27" spans="1:7" ht="36" outlineLevel="6">
      <c r="A27" s="93" t="s">
        <v>661</v>
      </c>
      <c r="B27" s="94" t="s">
        <v>838</v>
      </c>
      <c r="C27" s="94" t="s">
        <v>662</v>
      </c>
      <c r="D27" s="94" t="s">
        <v>654</v>
      </c>
      <c r="E27" s="95">
        <f>E28+E30+E32</f>
        <v>1904.66362</v>
      </c>
      <c r="F27" s="95">
        <f>F28+F30+F32</f>
        <v>1904.66362</v>
      </c>
      <c r="G27" s="113">
        <f t="shared" si="0"/>
        <v>1</v>
      </c>
    </row>
    <row r="28" spans="1:7" ht="54" outlineLevel="4">
      <c r="A28" s="93" t="s">
        <v>663</v>
      </c>
      <c r="B28" s="94" t="s">
        <v>838</v>
      </c>
      <c r="C28" s="94" t="s">
        <v>662</v>
      </c>
      <c r="D28" s="94" t="s">
        <v>664</v>
      </c>
      <c r="E28" s="95">
        <f>E29</f>
        <v>1777.9022199999999</v>
      </c>
      <c r="F28" s="95">
        <f>F29</f>
        <v>1777.9022199999999</v>
      </c>
      <c r="G28" s="113">
        <f t="shared" si="0"/>
        <v>1</v>
      </c>
    </row>
    <row r="29" spans="1:7" outlineLevel="5">
      <c r="A29" s="93" t="s">
        <v>665</v>
      </c>
      <c r="B29" s="94" t="s">
        <v>838</v>
      </c>
      <c r="C29" s="94" t="s">
        <v>662</v>
      </c>
      <c r="D29" s="94" t="s">
        <v>666</v>
      </c>
      <c r="E29" s="95">
        <f>'прил 3'!F381</f>
        <v>1777.9022199999999</v>
      </c>
      <c r="F29" s="95">
        <f>'прил 3'!G381</f>
        <v>1777.9022199999999</v>
      </c>
      <c r="G29" s="113">
        <f t="shared" si="0"/>
        <v>1</v>
      </c>
    </row>
    <row r="30" spans="1:7" outlineLevel="6">
      <c r="A30" s="93" t="s">
        <v>667</v>
      </c>
      <c r="B30" s="94" t="s">
        <v>838</v>
      </c>
      <c r="C30" s="94" t="s">
        <v>662</v>
      </c>
      <c r="D30" s="94" t="s">
        <v>221</v>
      </c>
      <c r="E30" s="95">
        <f>E31</f>
        <v>124.87139999999999</v>
      </c>
      <c r="F30" s="95">
        <f>F31</f>
        <v>124.87139999999999</v>
      </c>
      <c r="G30" s="113">
        <f t="shared" si="0"/>
        <v>1</v>
      </c>
    </row>
    <row r="31" spans="1:7" ht="39.75" customHeight="1" outlineLevel="1">
      <c r="A31" s="93" t="s">
        <v>668</v>
      </c>
      <c r="B31" s="94" t="s">
        <v>838</v>
      </c>
      <c r="C31" s="94" t="s">
        <v>662</v>
      </c>
      <c r="D31" s="94" t="s">
        <v>669</v>
      </c>
      <c r="E31" s="95">
        <f>'прил 3'!F383</f>
        <v>124.87139999999999</v>
      </c>
      <c r="F31" s="95">
        <f>'прил 3'!G383</f>
        <v>124.87139999999999</v>
      </c>
      <c r="G31" s="113">
        <f t="shared" si="0"/>
        <v>1</v>
      </c>
    </row>
    <row r="32" spans="1:7" outlineLevel="3">
      <c r="A32" s="93" t="s">
        <v>670</v>
      </c>
      <c r="B32" s="94" t="s">
        <v>838</v>
      </c>
      <c r="C32" s="94" t="s">
        <v>662</v>
      </c>
      <c r="D32" s="94" t="s">
        <v>671</v>
      </c>
      <c r="E32" s="95">
        <f>E33</f>
        <v>1.89</v>
      </c>
      <c r="F32" s="95">
        <f>F33</f>
        <v>1.89</v>
      </c>
      <c r="G32" s="113">
        <f t="shared" si="0"/>
        <v>1</v>
      </c>
    </row>
    <row r="33" spans="1:7" outlineLevel="4">
      <c r="A33" s="93" t="s">
        <v>672</v>
      </c>
      <c r="B33" s="94" t="s">
        <v>838</v>
      </c>
      <c r="C33" s="94" t="s">
        <v>662</v>
      </c>
      <c r="D33" s="94" t="s">
        <v>673</v>
      </c>
      <c r="E33" s="95">
        <f>'прил 3'!F385</f>
        <v>1.89</v>
      </c>
      <c r="F33" s="95">
        <f>'прил 3'!G385</f>
        <v>1.89</v>
      </c>
      <c r="G33" s="113">
        <f t="shared" si="0"/>
        <v>1</v>
      </c>
    </row>
    <row r="34" spans="1:7" ht="36" outlineLevel="5">
      <c r="A34" s="93" t="s">
        <v>1659</v>
      </c>
      <c r="B34" s="94" t="s">
        <v>838</v>
      </c>
      <c r="C34" s="94" t="s">
        <v>1660</v>
      </c>
      <c r="D34" s="94" t="s">
        <v>654</v>
      </c>
      <c r="E34" s="95">
        <f>E35+E37+E39</f>
        <v>546.12638000000004</v>
      </c>
      <c r="F34" s="95">
        <f>F35+F37+F39</f>
        <v>537.96262000000002</v>
      </c>
      <c r="G34" s="113">
        <f t="shared" si="0"/>
        <v>0.98505151866130325</v>
      </c>
    </row>
    <row r="35" spans="1:7" ht="54" outlineLevel="6">
      <c r="A35" s="93" t="s">
        <v>663</v>
      </c>
      <c r="B35" s="94" t="s">
        <v>838</v>
      </c>
      <c r="C35" s="94" t="s">
        <v>1660</v>
      </c>
      <c r="D35" s="94" t="s">
        <v>664</v>
      </c>
      <c r="E35" s="95">
        <f>E36</f>
        <v>484.38778000000002</v>
      </c>
      <c r="F35" s="95">
        <f>F36</f>
        <v>479.39362</v>
      </c>
      <c r="G35" s="113">
        <f t="shared" si="0"/>
        <v>0.98968974816003819</v>
      </c>
    </row>
    <row r="36" spans="1:7" ht="18" customHeight="1" outlineLevel="5">
      <c r="A36" s="93" t="s">
        <v>665</v>
      </c>
      <c r="B36" s="94" t="s">
        <v>838</v>
      </c>
      <c r="C36" s="94" t="s">
        <v>1660</v>
      </c>
      <c r="D36" s="94" t="s">
        <v>666</v>
      </c>
      <c r="E36" s="95">
        <f>'прил 3'!F547</f>
        <v>484.38778000000002</v>
      </c>
      <c r="F36" s="95">
        <f>'прил 3'!G547</f>
        <v>479.39362</v>
      </c>
      <c r="G36" s="113">
        <f t="shared" si="0"/>
        <v>0.98968974816003819</v>
      </c>
    </row>
    <row r="37" spans="1:7" ht="21" customHeight="1" outlineLevel="6">
      <c r="A37" s="93" t="s">
        <v>667</v>
      </c>
      <c r="B37" s="94" t="s">
        <v>838</v>
      </c>
      <c r="C37" s="94" t="s">
        <v>1660</v>
      </c>
      <c r="D37" s="94" t="s">
        <v>221</v>
      </c>
      <c r="E37" s="95">
        <f>E38</f>
        <v>58.128599999999999</v>
      </c>
      <c r="F37" s="95">
        <f>F38</f>
        <v>57.939</v>
      </c>
      <c r="G37" s="113">
        <f t="shared" si="0"/>
        <v>0.99673826653316955</v>
      </c>
    </row>
    <row r="38" spans="1:7" ht="36" outlineLevel="6">
      <c r="A38" s="93" t="s">
        <v>668</v>
      </c>
      <c r="B38" s="94" t="s">
        <v>838</v>
      </c>
      <c r="C38" s="94" t="s">
        <v>1660</v>
      </c>
      <c r="D38" s="94" t="s">
        <v>669</v>
      </c>
      <c r="E38" s="95">
        <f>'прил 3'!F549</f>
        <v>58.128599999999999</v>
      </c>
      <c r="F38" s="95">
        <f>'прил 3'!G549</f>
        <v>57.939</v>
      </c>
      <c r="G38" s="113">
        <f t="shared" si="0"/>
        <v>0.99673826653316955</v>
      </c>
    </row>
    <row r="39" spans="1:7" ht="18.75" customHeight="1" outlineLevel="6">
      <c r="A39" s="93" t="s">
        <v>670</v>
      </c>
      <c r="B39" s="94" t="s">
        <v>838</v>
      </c>
      <c r="C39" s="94" t="s">
        <v>1660</v>
      </c>
      <c r="D39" s="94" t="s">
        <v>671</v>
      </c>
      <c r="E39" s="95">
        <f>E40</f>
        <v>3.61</v>
      </c>
      <c r="F39" s="95">
        <f>F40</f>
        <v>0.63</v>
      </c>
      <c r="G39" s="113">
        <f t="shared" si="0"/>
        <v>0.17451523545706371</v>
      </c>
    </row>
    <row r="40" spans="1:7" ht="18.75" customHeight="1" outlineLevel="6">
      <c r="A40" s="93" t="s">
        <v>672</v>
      </c>
      <c r="B40" s="94" t="s">
        <v>838</v>
      </c>
      <c r="C40" s="94" t="s">
        <v>1660</v>
      </c>
      <c r="D40" s="94" t="s">
        <v>673</v>
      </c>
      <c r="E40" s="95">
        <f>'прил 3'!F551</f>
        <v>3.61</v>
      </c>
      <c r="F40" s="95">
        <f>'прил 3'!G551</f>
        <v>0.63</v>
      </c>
      <c r="G40" s="113">
        <f t="shared" si="0"/>
        <v>0.17451523545706371</v>
      </c>
    </row>
    <row r="41" spans="1:7" ht="28.5" customHeight="1" outlineLevel="6">
      <c r="A41" s="93" t="s">
        <v>840</v>
      </c>
      <c r="B41" s="94" t="s">
        <v>838</v>
      </c>
      <c r="C41" s="94" t="s">
        <v>841</v>
      </c>
      <c r="D41" s="94" t="s">
        <v>654</v>
      </c>
      <c r="E41" s="95">
        <f>E42</f>
        <v>109</v>
      </c>
      <c r="F41" s="95">
        <f>F42</f>
        <v>109</v>
      </c>
      <c r="G41" s="113">
        <f t="shared" si="0"/>
        <v>1</v>
      </c>
    </row>
    <row r="42" spans="1:7" ht="18.75" customHeight="1" outlineLevel="6">
      <c r="A42" s="93" t="s">
        <v>663</v>
      </c>
      <c r="B42" s="94" t="s">
        <v>838</v>
      </c>
      <c r="C42" s="94" t="s">
        <v>841</v>
      </c>
      <c r="D42" s="94" t="s">
        <v>664</v>
      </c>
      <c r="E42" s="95">
        <f>E43</f>
        <v>109</v>
      </c>
      <c r="F42" s="95">
        <f>F43</f>
        <v>109</v>
      </c>
      <c r="G42" s="113">
        <f t="shared" si="0"/>
        <v>1</v>
      </c>
    </row>
    <row r="43" spans="1:7" ht="20.25" customHeight="1" outlineLevel="6">
      <c r="A43" s="93" t="s">
        <v>665</v>
      </c>
      <c r="B43" s="94" t="s">
        <v>838</v>
      </c>
      <c r="C43" s="94" t="s">
        <v>841</v>
      </c>
      <c r="D43" s="94" t="s">
        <v>666</v>
      </c>
      <c r="E43" s="95">
        <f>'прил 3'!F388</f>
        <v>109</v>
      </c>
      <c r="F43" s="95">
        <f>'прил 3'!G388</f>
        <v>109</v>
      </c>
      <c r="G43" s="113">
        <f t="shared" si="0"/>
        <v>1</v>
      </c>
    </row>
    <row r="44" spans="1:7" outlineLevel="1">
      <c r="A44" s="93" t="s">
        <v>1669</v>
      </c>
      <c r="B44" s="94" t="s">
        <v>838</v>
      </c>
      <c r="C44" s="94" t="s">
        <v>1670</v>
      </c>
      <c r="D44" s="94" t="s">
        <v>654</v>
      </c>
      <c r="E44" s="95">
        <f>E45</f>
        <v>71</v>
      </c>
      <c r="F44" s="95">
        <f>F45</f>
        <v>30</v>
      </c>
      <c r="G44" s="113">
        <f t="shared" si="0"/>
        <v>0.42253521126760563</v>
      </c>
    </row>
    <row r="45" spans="1:7" ht="54" outlineLevel="3">
      <c r="A45" s="93" t="s">
        <v>663</v>
      </c>
      <c r="B45" s="94" t="s">
        <v>838</v>
      </c>
      <c r="C45" s="94" t="s">
        <v>1670</v>
      </c>
      <c r="D45" s="94" t="s">
        <v>664</v>
      </c>
      <c r="E45" s="95">
        <f>E46</f>
        <v>71</v>
      </c>
      <c r="F45" s="95">
        <f>F46</f>
        <v>30</v>
      </c>
      <c r="G45" s="113">
        <f t="shared" si="0"/>
        <v>0.42253521126760563</v>
      </c>
    </row>
    <row r="46" spans="1:7" outlineLevel="4">
      <c r="A46" s="93" t="s">
        <v>665</v>
      </c>
      <c r="B46" s="94" t="s">
        <v>838</v>
      </c>
      <c r="C46" s="94" t="s">
        <v>1670</v>
      </c>
      <c r="D46" s="94" t="s">
        <v>666</v>
      </c>
      <c r="E46" s="95">
        <f>'прил 3'!F554</f>
        <v>71</v>
      </c>
      <c r="F46" s="95">
        <f>'прил 3'!G554</f>
        <v>30</v>
      </c>
      <c r="G46" s="113">
        <f t="shared" si="0"/>
        <v>0.42253521126760563</v>
      </c>
    </row>
    <row r="47" spans="1:7" ht="54" outlineLevel="5">
      <c r="A47" s="93" t="s">
        <v>694</v>
      </c>
      <c r="B47" s="94" t="s">
        <v>695</v>
      </c>
      <c r="C47" s="94" t="s">
        <v>653</v>
      </c>
      <c r="D47" s="94" t="s">
        <v>654</v>
      </c>
      <c r="E47" s="95">
        <f>E48</f>
        <v>15570.24</v>
      </c>
      <c r="F47" s="95">
        <f>F48</f>
        <v>15545.10986</v>
      </c>
      <c r="G47" s="113">
        <f t="shared" si="0"/>
        <v>0.99838601460221554</v>
      </c>
    </row>
    <row r="48" spans="1:7" outlineLevel="6">
      <c r="A48" s="93" t="s">
        <v>736</v>
      </c>
      <c r="B48" s="94" t="s">
        <v>695</v>
      </c>
      <c r="C48" s="94" t="s">
        <v>660</v>
      </c>
      <c r="D48" s="94" t="s">
        <v>654</v>
      </c>
      <c r="E48" s="95">
        <f>E49</f>
        <v>15570.24</v>
      </c>
      <c r="F48" s="95">
        <f>F49</f>
        <v>15545.10986</v>
      </c>
      <c r="G48" s="113">
        <f t="shared" si="0"/>
        <v>0.99838601460221554</v>
      </c>
    </row>
    <row r="49" spans="1:7" ht="17.25" customHeight="1" outlineLevel="5">
      <c r="A49" s="93" t="s">
        <v>661</v>
      </c>
      <c r="B49" s="94" t="s">
        <v>695</v>
      </c>
      <c r="C49" s="94" t="s">
        <v>662</v>
      </c>
      <c r="D49" s="94" t="s">
        <v>654</v>
      </c>
      <c r="E49" s="95">
        <f>E50+E52+E54</f>
        <v>15570.24</v>
      </c>
      <c r="F49" s="95">
        <f>F50+F52+F54</f>
        <v>15545.10986</v>
      </c>
      <c r="G49" s="113">
        <f t="shared" si="0"/>
        <v>0.99838601460221554</v>
      </c>
    </row>
    <row r="50" spans="1:7" ht="21" customHeight="1" outlineLevel="6">
      <c r="A50" s="93" t="s">
        <v>663</v>
      </c>
      <c r="B50" s="94" t="s">
        <v>695</v>
      </c>
      <c r="C50" s="94" t="s">
        <v>662</v>
      </c>
      <c r="D50" s="94" t="s">
        <v>664</v>
      </c>
      <c r="E50" s="95">
        <f>E51</f>
        <v>15480.24</v>
      </c>
      <c r="F50" s="95">
        <f>F51</f>
        <v>15458.61066</v>
      </c>
      <c r="G50" s="113">
        <f t="shared" si="0"/>
        <v>0.9986027774763182</v>
      </c>
    </row>
    <row r="51" spans="1:7" outlineLevel="5">
      <c r="A51" s="93" t="s">
        <v>665</v>
      </c>
      <c r="B51" s="94" t="s">
        <v>695</v>
      </c>
      <c r="C51" s="94" t="s">
        <v>662</v>
      </c>
      <c r="D51" s="94" t="s">
        <v>666</v>
      </c>
      <c r="E51" s="95">
        <f>'прил 3'!F52</f>
        <v>15480.24</v>
      </c>
      <c r="F51" s="95">
        <f>'прил 3'!G52</f>
        <v>15458.61066</v>
      </c>
      <c r="G51" s="113">
        <f t="shared" si="0"/>
        <v>0.9986027774763182</v>
      </c>
    </row>
    <row r="52" spans="1:7" outlineLevel="6">
      <c r="A52" s="93" t="s">
        <v>667</v>
      </c>
      <c r="B52" s="94" t="s">
        <v>695</v>
      </c>
      <c r="C52" s="94" t="s">
        <v>662</v>
      </c>
      <c r="D52" s="94" t="s">
        <v>221</v>
      </c>
      <c r="E52" s="95">
        <f>E53</f>
        <v>86</v>
      </c>
      <c r="F52" s="95">
        <f>F53</f>
        <v>82.499200000000002</v>
      </c>
      <c r="G52" s="113">
        <f t="shared" si="0"/>
        <v>0.959293023255814</v>
      </c>
    </row>
    <row r="53" spans="1:7" ht="36" outlineLevel="4">
      <c r="A53" s="93" t="s">
        <v>668</v>
      </c>
      <c r="B53" s="94" t="s">
        <v>695</v>
      </c>
      <c r="C53" s="94" t="s">
        <v>662</v>
      </c>
      <c r="D53" s="94" t="s">
        <v>669</v>
      </c>
      <c r="E53" s="95">
        <f>'прил 3'!F54</f>
        <v>86</v>
      </c>
      <c r="F53" s="95">
        <f>'прил 3'!G54</f>
        <v>82.499200000000002</v>
      </c>
      <c r="G53" s="113">
        <f t="shared" si="0"/>
        <v>0.959293023255814</v>
      </c>
    </row>
    <row r="54" spans="1:7" outlineLevel="5">
      <c r="A54" s="93" t="s">
        <v>716</v>
      </c>
      <c r="B54" s="94" t="s">
        <v>695</v>
      </c>
      <c r="C54" s="94" t="s">
        <v>662</v>
      </c>
      <c r="D54" s="94" t="s">
        <v>717</v>
      </c>
      <c r="E54" s="95">
        <f>E55</f>
        <v>4</v>
      </c>
      <c r="F54" s="95">
        <f>F55</f>
        <v>4</v>
      </c>
      <c r="G54" s="113">
        <f t="shared" si="0"/>
        <v>1</v>
      </c>
    </row>
    <row r="55" spans="1:7" outlineLevel="6">
      <c r="A55" s="93" t="s">
        <v>718</v>
      </c>
      <c r="B55" s="94" t="s">
        <v>695</v>
      </c>
      <c r="C55" s="94" t="s">
        <v>662</v>
      </c>
      <c r="D55" s="94" t="s">
        <v>719</v>
      </c>
      <c r="E55" s="95">
        <f>'прил 3'!F56</f>
        <v>4</v>
      </c>
      <c r="F55" s="95">
        <f>'прил 3'!G56</f>
        <v>4</v>
      </c>
      <c r="G55" s="113">
        <f t="shared" si="0"/>
        <v>1</v>
      </c>
    </row>
    <row r="56" spans="1:7" outlineLevel="4">
      <c r="A56" s="93" t="s">
        <v>696</v>
      </c>
      <c r="B56" s="94" t="s">
        <v>697</v>
      </c>
      <c r="C56" s="94" t="s">
        <v>653</v>
      </c>
      <c r="D56" s="94" t="s">
        <v>654</v>
      </c>
      <c r="E56" s="95">
        <f t="shared" ref="E56:F60" si="1">E57</f>
        <v>21.463000000000001</v>
      </c>
      <c r="F56" s="95">
        <f t="shared" si="1"/>
        <v>4.4740000000000002</v>
      </c>
      <c r="G56" s="113">
        <f t="shared" si="0"/>
        <v>0.20845175418161488</v>
      </c>
    </row>
    <row r="57" spans="1:7" outlineLevel="5">
      <c r="A57" s="93" t="s">
        <v>659</v>
      </c>
      <c r="B57" s="94" t="s">
        <v>697</v>
      </c>
      <c r="C57" s="94" t="s">
        <v>660</v>
      </c>
      <c r="D57" s="94" t="s">
        <v>654</v>
      </c>
      <c r="E57" s="95">
        <f t="shared" si="1"/>
        <v>21.463000000000001</v>
      </c>
      <c r="F57" s="95">
        <f t="shared" si="1"/>
        <v>4.4740000000000002</v>
      </c>
      <c r="G57" s="113">
        <f t="shared" si="0"/>
        <v>0.20845175418161488</v>
      </c>
    </row>
    <row r="58" spans="1:7" outlineLevel="6">
      <c r="A58" s="93" t="s">
        <v>678</v>
      </c>
      <c r="B58" s="94" t="s">
        <v>697</v>
      </c>
      <c r="C58" s="94" t="s">
        <v>679</v>
      </c>
      <c r="D58" s="94" t="s">
        <v>654</v>
      </c>
      <c r="E58" s="95">
        <f t="shared" si="1"/>
        <v>21.463000000000001</v>
      </c>
      <c r="F58" s="95">
        <f t="shared" si="1"/>
        <v>4.4740000000000002</v>
      </c>
      <c r="G58" s="113">
        <f t="shared" si="0"/>
        <v>0.20845175418161488</v>
      </c>
    </row>
    <row r="59" spans="1:7" ht="76.5" customHeight="1" outlineLevel="6">
      <c r="A59" s="93" t="s">
        <v>1680</v>
      </c>
      <c r="B59" s="94" t="s">
        <v>697</v>
      </c>
      <c r="C59" s="94" t="s">
        <v>698</v>
      </c>
      <c r="D59" s="94" t="s">
        <v>654</v>
      </c>
      <c r="E59" s="95">
        <f t="shared" si="1"/>
        <v>21.463000000000001</v>
      </c>
      <c r="F59" s="95">
        <f t="shared" si="1"/>
        <v>4.4740000000000002</v>
      </c>
      <c r="G59" s="113">
        <f t="shared" si="0"/>
        <v>0.20845175418161488</v>
      </c>
    </row>
    <row r="60" spans="1:7" ht="21.75" customHeight="1" outlineLevel="6">
      <c r="A60" s="93" t="s">
        <v>667</v>
      </c>
      <c r="B60" s="94" t="s">
        <v>697</v>
      </c>
      <c r="C60" s="94" t="s">
        <v>698</v>
      </c>
      <c r="D60" s="94" t="s">
        <v>221</v>
      </c>
      <c r="E60" s="95">
        <f t="shared" si="1"/>
        <v>21.463000000000001</v>
      </c>
      <c r="F60" s="95">
        <f t="shared" si="1"/>
        <v>4.4740000000000002</v>
      </c>
      <c r="G60" s="113">
        <f t="shared" si="0"/>
        <v>0.20845175418161488</v>
      </c>
    </row>
    <row r="61" spans="1:7" ht="21.75" customHeight="1" outlineLevel="6">
      <c r="A61" s="93" t="s">
        <v>668</v>
      </c>
      <c r="B61" s="94" t="s">
        <v>697</v>
      </c>
      <c r="C61" s="94" t="s">
        <v>698</v>
      </c>
      <c r="D61" s="94" t="s">
        <v>669</v>
      </c>
      <c r="E61" s="95">
        <f>'прил 3'!F62</f>
        <v>21.463000000000001</v>
      </c>
      <c r="F61" s="95">
        <f>'прил 3'!G62</f>
        <v>4.4740000000000002</v>
      </c>
      <c r="G61" s="113">
        <f t="shared" si="0"/>
        <v>0.20845175418161488</v>
      </c>
    </row>
    <row r="62" spans="1:7" ht="21.75" customHeight="1" outlineLevel="6">
      <c r="A62" s="93" t="s">
        <v>657</v>
      </c>
      <c r="B62" s="94" t="s">
        <v>658</v>
      </c>
      <c r="C62" s="94" t="s">
        <v>653</v>
      </c>
      <c r="D62" s="94" t="s">
        <v>654</v>
      </c>
      <c r="E62" s="95">
        <f>E63</f>
        <v>9909.8708499999993</v>
      </c>
      <c r="F62" s="95">
        <f>F63</f>
        <v>9575.4488400000009</v>
      </c>
      <c r="G62" s="113">
        <f t="shared" si="0"/>
        <v>0.96625364597965491</v>
      </c>
    </row>
    <row r="63" spans="1:7" ht="21.75" customHeight="1" outlineLevel="6">
      <c r="A63" s="93" t="s">
        <v>736</v>
      </c>
      <c r="B63" s="94" t="s">
        <v>658</v>
      </c>
      <c r="C63" s="94" t="s">
        <v>660</v>
      </c>
      <c r="D63" s="94" t="s">
        <v>654</v>
      </c>
      <c r="E63" s="95">
        <f>E64+E71+E74+E77</f>
        <v>9909.8708499999993</v>
      </c>
      <c r="F63" s="95">
        <f>F64+F71+F74+F77</f>
        <v>9575.4488400000009</v>
      </c>
      <c r="G63" s="113">
        <f t="shared" si="0"/>
        <v>0.96625364597965491</v>
      </c>
    </row>
    <row r="64" spans="1:7" ht="36" outlineLevel="6">
      <c r="A64" s="93" t="s">
        <v>661</v>
      </c>
      <c r="B64" s="94" t="s">
        <v>658</v>
      </c>
      <c r="C64" s="94" t="s">
        <v>662</v>
      </c>
      <c r="D64" s="94" t="s">
        <v>654</v>
      </c>
      <c r="E64" s="95">
        <f>E65+E67+E69</f>
        <v>7653.116</v>
      </c>
      <c r="F64" s="95">
        <f>F65+F67+F69</f>
        <v>7380.9626799999996</v>
      </c>
      <c r="G64" s="113">
        <f t="shared" si="0"/>
        <v>0.96443888737607009</v>
      </c>
    </row>
    <row r="65" spans="1:7" ht="54" outlineLevel="6">
      <c r="A65" s="93" t="s">
        <v>663</v>
      </c>
      <c r="B65" s="94" t="s">
        <v>658</v>
      </c>
      <c r="C65" s="94" t="s">
        <v>662</v>
      </c>
      <c r="D65" s="94" t="s">
        <v>664</v>
      </c>
      <c r="E65" s="95">
        <f>E66</f>
        <v>7461.7160000000003</v>
      </c>
      <c r="F65" s="95">
        <f>F66</f>
        <v>7200.0361800000001</v>
      </c>
      <c r="G65" s="113">
        <f t="shared" si="0"/>
        <v>0.96493034310070225</v>
      </c>
    </row>
    <row r="66" spans="1:7" outlineLevel="6">
      <c r="A66" s="93" t="s">
        <v>665</v>
      </c>
      <c r="B66" s="94" t="s">
        <v>658</v>
      </c>
      <c r="C66" s="94" t="s">
        <v>662</v>
      </c>
      <c r="D66" s="94" t="s">
        <v>666</v>
      </c>
      <c r="E66" s="95">
        <f>'прил 3'!F14</f>
        <v>7461.7160000000003</v>
      </c>
      <c r="F66" s="95">
        <f>'прил 3'!G14</f>
        <v>7200.0361800000001</v>
      </c>
      <c r="G66" s="113">
        <f t="shared" si="0"/>
        <v>0.96493034310070225</v>
      </c>
    </row>
    <row r="67" spans="1:7" outlineLevel="6">
      <c r="A67" s="93" t="s">
        <v>667</v>
      </c>
      <c r="B67" s="94" t="s">
        <v>658</v>
      </c>
      <c r="C67" s="94" t="s">
        <v>662</v>
      </c>
      <c r="D67" s="94" t="s">
        <v>221</v>
      </c>
      <c r="E67" s="95">
        <f>E68</f>
        <v>190.4</v>
      </c>
      <c r="F67" s="95">
        <f>F68</f>
        <v>180.9265</v>
      </c>
      <c r="G67" s="113">
        <f t="shared" si="0"/>
        <v>0.9502442226890756</v>
      </c>
    </row>
    <row r="68" spans="1:7" ht="36" outlineLevel="6">
      <c r="A68" s="93" t="s">
        <v>668</v>
      </c>
      <c r="B68" s="94" t="s">
        <v>658</v>
      </c>
      <c r="C68" s="94" t="s">
        <v>662</v>
      </c>
      <c r="D68" s="94" t="s">
        <v>669</v>
      </c>
      <c r="E68" s="95">
        <f>'прил 3'!F16</f>
        <v>190.4</v>
      </c>
      <c r="F68" s="95">
        <f>'прил 3'!G16</f>
        <v>180.9265</v>
      </c>
      <c r="G68" s="113">
        <f t="shared" si="0"/>
        <v>0.9502442226890756</v>
      </c>
    </row>
    <row r="69" spans="1:7" outlineLevel="1">
      <c r="A69" s="93" t="s">
        <v>670</v>
      </c>
      <c r="B69" s="94" t="s">
        <v>658</v>
      </c>
      <c r="C69" s="94" t="s">
        <v>662</v>
      </c>
      <c r="D69" s="94" t="s">
        <v>671</v>
      </c>
      <c r="E69" s="95">
        <f>E70</f>
        <v>1</v>
      </c>
      <c r="F69" s="95">
        <f>F70</f>
        <v>0</v>
      </c>
      <c r="G69" s="113">
        <f t="shared" si="0"/>
        <v>0</v>
      </c>
    </row>
    <row r="70" spans="1:7" outlineLevel="2">
      <c r="A70" s="93" t="s">
        <v>672</v>
      </c>
      <c r="B70" s="94" t="s">
        <v>658</v>
      </c>
      <c r="C70" s="94" t="s">
        <v>662</v>
      </c>
      <c r="D70" s="94" t="s">
        <v>673</v>
      </c>
      <c r="E70" s="95">
        <f>'прил 3'!F18</f>
        <v>1</v>
      </c>
      <c r="F70" s="95">
        <f>'прил 3'!G18</f>
        <v>0</v>
      </c>
      <c r="G70" s="113">
        <f t="shared" si="0"/>
        <v>0</v>
      </c>
    </row>
    <row r="71" spans="1:7" ht="36" outlineLevel="3">
      <c r="A71" s="93" t="s">
        <v>1659</v>
      </c>
      <c r="B71" s="94" t="s">
        <v>658</v>
      </c>
      <c r="C71" s="94" t="s">
        <v>1660</v>
      </c>
      <c r="D71" s="94" t="s">
        <v>654</v>
      </c>
      <c r="E71" s="95">
        <f>E72</f>
        <v>10</v>
      </c>
      <c r="F71" s="95">
        <f>F72</f>
        <v>0</v>
      </c>
      <c r="G71" s="113">
        <f t="shared" si="0"/>
        <v>0</v>
      </c>
    </row>
    <row r="72" spans="1:7" outlineLevel="4">
      <c r="A72" s="93" t="s">
        <v>667</v>
      </c>
      <c r="B72" s="94" t="s">
        <v>658</v>
      </c>
      <c r="C72" s="94" t="s">
        <v>1660</v>
      </c>
      <c r="D72" s="94" t="s">
        <v>221</v>
      </c>
      <c r="E72" s="95">
        <f>E73</f>
        <v>10</v>
      </c>
      <c r="F72" s="95">
        <f>F73</f>
        <v>0</v>
      </c>
      <c r="G72" s="113">
        <f t="shared" si="0"/>
        <v>0</v>
      </c>
    </row>
    <row r="73" spans="1:7" ht="17.25" customHeight="1" outlineLevel="5">
      <c r="A73" s="93" t="s">
        <v>668</v>
      </c>
      <c r="B73" s="94" t="s">
        <v>658</v>
      </c>
      <c r="C73" s="94" t="s">
        <v>1660</v>
      </c>
      <c r="D73" s="94" t="s">
        <v>669</v>
      </c>
      <c r="E73" s="95">
        <f>'прил 3'!F525</f>
        <v>10</v>
      </c>
      <c r="F73" s="95">
        <f>'прил 3'!G525</f>
        <v>0</v>
      </c>
      <c r="G73" s="113">
        <f t="shared" si="0"/>
        <v>0</v>
      </c>
    </row>
    <row r="74" spans="1:7" ht="19.5" customHeight="1" outlineLevel="6">
      <c r="A74" s="93" t="s">
        <v>892</v>
      </c>
      <c r="B74" s="94" t="s">
        <v>658</v>
      </c>
      <c r="C74" s="94" t="s">
        <v>843</v>
      </c>
      <c r="D74" s="94" t="s">
        <v>654</v>
      </c>
      <c r="E74" s="95">
        <f>E75</f>
        <v>1482.979</v>
      </c>
      <c r="F74" s="95">
        <f>F75</f>
        <v>1433.62761</v>
      </c>
      <c r="G74" s="113">
        <f t="shared" si="0"/>
        <v>0.96672145053975811</v>
      </c>
    </row>
    <row r="75" spans="1:7" ht="54" outlineLevel="4">
      <c r="A75" s="93" t="s">
        <v>663</v>
      </c>
      <c r="B75" s="94" t="s">
        <v>658</v>
      </c>
      <c r="C75" s="94" t="s">
        <v>843</v>
      </c>
      <c r="D75" s="94" t="s">
        <v>664</v>
      </c>
      <c r="E75" s="95">
        <f>E76</f>
        <v>1482.979</v>
      </c>
      <c r="F75" s="95">
        <f>F76</f>
        <v>1433.62761</v>
      </c>
      <c r="G75" s="113">
        <f t="shared" si="0"/>
        <v>0.96672145053975811</v>
      </c>
    </row>
    <row r="76" spans="1:7" ht="18" customHeight="1" outlineLevel="5">
      <c r="A76" s="93" t="s">
        <v>665</v>
      </c>
      <c r="B76" s="94" t="s">
        <v>658</v>
      </c>
      <c r="C76" s="94" t="s">
        <v>843</v>
      </c>
      <c r="D76" s="94" t="s">
        <v>666</v>
      </c>
      <c r="E76" s="95">
        <f>'прил 3'!F393</f>
        <v>1482.979</v>
      </c>
      <c r="F76" s="95">
        <f>'прил 3'!G393</f>
        <v>1433.62761</v>
      </c>
      <c r="G76" s="113">
        <f t="shared" ref="G76:G139" si="2">F76/E76</f>
        <v>0.96672145053975811</v>
      </c>
    </row>
    <row r="77" spans="1:7" ht="22.5" customHeight="1" outlineLevel="6">
      <c r="A77" s="93" t="s">
        <v>699</v>
      </c>
      <c r="B77" s="94" t="s">
        <v>658</v>
      </c>
      <c r="C77" s="94" t="s">
        <v>700</v>
      </c>
      <c r="D77" s="94" t="s">
        <v>654</v>
      </c>
      <c r="E77" s="95">
        <f>E78</f>
        <v>763.77584999999999</v>
      </c>
      <c r="F77" s="95">
        <f>F78</f>
        <v>760.85855000000004</v>
      </c>
      <c r="G77" s="113">
        <f t="shared" si="2"/>
        <v>0.99618042387697914</v>
      </c>
    </row>
    <row r="78" spans="1:7" ht="36.75" customHeight="1" outlineLevel="4">
      <c r="A78" s="93" t="s">
        <v>663</v>
      </c>
      <c r="B78" s="94" t="s">
        <v>658</v>
      </c>
      <c r="C78" s="94" t="s">
        <v>700</v>
      </c>
      <c r="D78" s="94" t="s">
        <v>664</v>
      </c>
      <c r="E78" s="95">
        <f>E79</f>
        <v>763.77584999999999</v>
      </c>
      <c r="F78" s="95">
        <f>F79</f>
        <v>760.85855000000004</v>
      </c>
      <c r="G78" s="113">
        <f t="shared" si="2"/>
        <v>0.99618042387697914</v>
      </c>
    </row>
    <row r="79" spans="1:7" ht="20.25" customHeight="1" outlineLevel="5">
      <c r="A79" s="93" t="s">
        <v>665</v>
      </c>
      <c r="B79" s="94" t="s">
        <v>658</v>
      </c>
      <c r="C79" s="94" t="s">
        <v>700</v>
      </c>
      <c r="D79" s="94" t="s">
        <v>666</v>
      </c>
      <c r="E79" s="95">
        <f>'прил 3'!F67</f>
        <v>763.77584999999999</v>
      </c>
      <c r="F79" s="95">
        <f>'прил 3'!G67</f>
        <v>760.85855000000004</v>
      </c>
      <c r="G79" s="113">
        <f t="shared" si="2"/>
        <v>0.99618042387697914</v>
      </c>
    </row>
    <row r="80" spans="1:7" ht="22.5" customHeight="1" outlineLevel="6">
      <c r="A80" s="93" t="s">
        <v>701</v>
      </c>
      <c r="B80" s="94" t="s">
        <v>702</v>
      </c>
      <c r="C80" s="94" t="s">
        <v>653</v>
      </c>
      <c r="D80" s="94" t="s">
        <v>654</v>
      </c>
      <c r="E80" s="95">
        <f t="shared" ref="E80:F82" si="3">E81</f>
        <v>17218.11016</v>
      </c>
      <c r="F80" s="95">
        <f t="shared" si="3"/>
        <v>0</v>
      </c>
      <c r="G80" s="113">
        <f t="shared" si="2"/>
        <v>0</v>
      </c>
    </row>
    <row r="81" spans="1:7" outlineLevel="6">
      <c r="A81" s="93" t="s">
        <v>659</v>
      </c>
      <c r="B81" s="94" t="s">
        <v>702</v>
      </c>
      <c r="C81" s="94" t="s">
        <v>660</v>
      </c>
      <c r="D81" s="94" t="s">
        <v>654</v>
      </c>
      <c r="E81" s="95">
        <f t="shared" si="3"/>
        <v>17218.11016</v>
      </c>
      <c r="F81" s="95">
        <f t="shared" si="3"/>
        <v>0</v>
      </c>
      <c r="G81" s="113">
        <f t="shared" si="2"/>
        <v>0</v>
      </c>
    </row>
    <row r="82" spans="1:7" outlineLevel="6">
      <c r="A82" s="93" t="s">
        <v>703</v>
      </c>
      <c r="B82" s="94" t="s">
        <v>702</v>
      </c>
      <c r="C82" s="94" t="s">
        <v>704</v>
      </c>
      <c r="D82" s="94" t="s">
        <v>654</v>
      </c>
      <c r="E82" s="95">
        <f t="shared" si="3"/>
        <v>17218.11016</v>
      </c>
      <c r="F82" s="95">
        <f t="shared" si="3"/>
        <v>0</v>
      </c>
      <c r="G82" s="113">
        <f t="shared" si="2"/>
        <v>0</v>
      </c>
    </row>
    <row r="83" spans="1:7" outlineLevel="5">
      <c r="A83" s="93" t="s">
        <v>670</v>
      </c>
      <c r="B83" s="94" t="s">
        <v>702</v>
      </c>
      <c r="C83" s="94" t="s">
        <v>704</v>
      </c>
      <c r="D83" s="94" t="s">
        <v>671</v>
      </c>
      <c r="E83" s="95">
        <f>'прил 3'!F72</f>
        <v>17218.11016</v>
      </c>
      <c r="F83" s="95">
        <f>'прил 3'!G72</f>
        <v>0</v>
      </c>
      <c r="G83" s="113">
        <f t="shared" si="2"/>
        <v>0</v>
      </c>
    </row>
    <row r="84" spans="1:7" ht="17.25" hidden="1" customHeight="1" outlineLevel="5">
      <c r="A84" s="93" t="s">
        <v>705</v>
      </c>
      <c r="B84" s="94" t="s">
        <v>702</v>
      </c>
      <c r="C84" s="94" t="s">
        <v>704</v>
      </c>
      <c r="D84" s="94" t="s">
        <v>706</v>
      </c>
      <c r="E84" s="95">
        <v>17218110.16</v>
      </c>
      <c r="F84" s="95">
        <v>17218111.16</v>
      </c>
      <c r="G84" s="113">
        <f t="shared" si="2"/>
        <v>1.0000000580783832</v>
      </c>
    </row>
    <row r="85" spans="1:7" outlineLevel="6">
      <c r="A85" s="93" t="s">
        <v>674</v>
      </c>
      <c r="B85" s="94" t="s">
        <v>675</v>
      </c>
      <c r="C85" s="94" t="s">
        <v>653</v>
      </c>
      <c r="D85" s="94" t="s">
        <v>654</v>
      </c>
      <c r="E85" s="95">
        <f>E86+E103+E108+E116+E123</f>
        <v>73395.772009999986</v>
      </c>
      <c r="F85" s="95">
        <f>F86+F103+F108+F116+F123</f>
        <v>71543.703160000005</v>
      </c>
      <c r="G85" s="113">
        <f t="shared" si="2"/>
        <v>0.97476600082975295</v>
      </c>
    </row>
    <row r="86" spans="1:7" ht="18.75" hidden="1" customHeight="1" outlineLevel="6">
      <c r="A86" s="233" t="s">
        <v>1481</v>
      </c>
      <c r="B86" s="227" t="s">
        <v>675</v>
      </c>
      <c r="C86" s="227" t="s">
        <v>676</v>
      </c>
      <c r="D86" s="227" t="s">
        <v>654</v>
      </c>
      <c r="E86" s="95">
        <f>E87+E91+E99</f>
        <v>18155.67974</v>
      </c>
      <c r="F86" s="95">
        <f>F87+F91+F99</f>
        <v>17092.476450000002</v>
      </c>
      <c r="G86" s="113">
        <f t="shared" si="2"/>
        <v>0.94143963182730184</v>
      </c>
    </row>
    <row r="87" spans="1:7" ht="36" outlineLevel="4" collapsed="1">
      <c r="A87" s="93" t="s">
        <v>1482</v>
      </c>
      <c r="B87" s="94" t="s">
        <v>675</v>
      </c>
      <c r="C87" s="94" t="s">
        <v>1483</v>
      </c>
      <c r="D87" s="94" t="s">
        <v>654</v>
      </c>
      <c r="E87" s="95">
        <f t="shared" ref="E87:F89" si="4">E88</f>
        <v>127.3</v>
      </c>
      <c r="F87" s="95">
        <f t="shared" si="4"/>
        <v>127.3</v>
      </c>
      <c r="G87" s="113">
        <f t="shared" si="2"/>
        <v>1</v>
      </c>
    </row>
    <row r="88" spans="1:7" outlineLevel="5">
      <c r="A88" s="93" t="s">
        <v>1484</v>
      </c>
      <c r="B88" s="94" t="s">
        <v>675</v>
      </c>
      <c r="C88" s="94" t="s">
        <v>1485</v>
      </c>
      <c r="D88" s="94" t="s">
        <v>654</v>
      </c>
      <c r="E88" s="95">
        <f t="shared" si="4"/>
        <v>127.3</v>
      </c>
      <c r="F88" s="95">
        <f t="shared" si="4"/>
        <v>127.3</v>
      </c>
      <c r="G88" s="113">
        <f t="shared" si="2"/>
        <v>1</v>
      </c>
    </row>
    <row r="89" spans="1:7" outlineLevel="6">
      <c r="A89" s="93" t="s">
        <v>667</v>
      </c>
      <c r="B89" s="94" t="s">
        <v>675</v>
      </c>
      <c r="C89" s="94" t="s">
        <v>1485</v>
      </c>
      <c r="D89" s="94" t="s">
        <v>221</v>
      </c>
      <c r="E89" s="95">
        <f t="shared" si="4"/>
        <v>127.3</v>
      </c>
      <c r="F89" s="95">
        <f t="shared" si="4"/>
        <v>127.3</v>
      </c>
      <c r="G89" s="113">
        <f t="shared" si="2"/>
        <v>1</v>
      </c>
    </row>
    <row r="90" spans="1:7" ht="17.25" customHeight="1" outlineLevel="5">
      <c r="A90" s="93" t="s">
        <v>668</v>
      </c>
      <c r="B90" s="94" t="s">
        <v>675</v>
      </c>
      <c r="C90" s="94" t="s">
        <v>1485</v>
      </c>
      <c r="D90" s="94" t="s">
        <v>669</v>
      </c>
      <c r="E90" s="95">
        <f>'прил 3'!F78</f>
        <v>127.3</v>
      </c>
      <c r="F90" s="95">
        <f>'прил 3'!G78</f>
        <v>127.3</v>
      </c>
      <c r="G90" s="113">
        <f t="shared" si="2"/>
        <v>1</v>
      </c>
    </row>
    <row r="91" spans="1:7" ht="21.75" customHeight="1" outlineLevel="6">
      <c r="A91" s="93" t="s">
        <v>1486</v>
      </c>
      <c r="B91" s="94" t="s">
        <v>675</v>
      </c>
      <c r="C91" s="94" t="s">
        <v>1487</v>
      </c>
      <c r="D91" s="94" t="s">
        <v>654</v>
      </c>
      <c r="E91" s="95">
        <f>E92</f>
        <v>16528.37974</v>
      </c>
      <c r="F91" s="95">
        <f>F92</f>
        <v>15534.176450000001</v>
      </c>
      <c r="G91" s="113">
        <f t="shared" si="2"/>
        <v>0.93984871441488316</v>
      </c>
    </row>
    <row r="92" spans="1:7" ht="36" outlineLevel="6">
      <c r="A92" s="93" t="s">
        <v>712</v>
      </c>
      <c r="B92" s="94" t="s">
        <v>675</v>
      </c>
      <c r="C92" s="94" t="s">
        <v>713</v>
      </c>
      <c r="D92" s="94" t="s">
        <v>654</v>
      </c>
      <c r="E92" s="95">
        <f>E93+E95+E97</f>
        <v>16528.37974</v>
      </c>
      <c r="F92" s="95">
        <f>F93+F95+F97</f>
        <v>15534.176450000001</v>
      </c>
      <c r="G92" s="113">
        <f t="shared" si="2"/>
        <v>0.93984871441488316</v>
      </c>
    </row>
    <row r="93" spans="1:7" ht="54" outlineLevel="6">
      <c r="A93" s="93" t="s">
        <v>663</v>
      </c>
      <c r="B93" s="94" t="s">
        <v>675</v>
      </c>
      <c r="C93" s="94" t="s">
        <v>713</v>
      </c>
      <c r="D93" s="94" t="s">
        <v>664</v>
      </c>
      <c r="E93" s="95">
        <f>E94</f>
        <v>7471.2870000000003</v>
      </c>
      <c r="F93" s="95">
        <f>F94</f>
        <v>7422.01</v>
      </c>
      <c r="G93" s="113">
        <f t="shared" si="2"/>
        <v>0.99340448305626594</v>
      </c>
    </row>
    <row r="94" spans="1:7" outlineLevel="5">
      <c r="A94" s="93" t="s">
        <v>714</v>
      </c>
      <c r="B94" s="94" t="s">
        <v>675</v>
      </c>
      <c r="C94" s="94" t="s">
        <v>713</v>
      </c>
      <c r="D94" s="94" t="s">
        <v>715</v>
      </c>
      <c r="E94" s="95">
        <f>'прил 3'!F82</f>
        <v>7471.2870000000003</v>
      </c>
      <c r="F94" s="95">
        <f>'прил 3'!G82</f>
        <v>7422.01</v>
      </c>
      <c r="G94" s="113">
        <f t="shared" si="2"/>
        <v>0.99340448305626594</v>
      </c>
    </row>
    <row r="95" spans="1:7" outlineLevel="6">
      <c r="A95" s="93" t="s">
        <v>667</v>
      </c>
      <c r="B95" s="94" t="s">
        <v>675</v>
      </c>
      <c r="C95" s="94" t="s">
        <v>713</v>
      </c>
      <c r="D95" s="94" t="s">
        <v>221</v>
      </c>
      <c r="E95" s="95">
        <f>E96</f>
        <v>8407.92274</v>
      </c>
      <c r="F95" s="95">
        <f>F96</f>
        <v>7467.10545</v>
      </c>
      <c r="G95" s="113">
        <f t="shared" si="2"/>
        <v>0.88810348059882382</v>
      </c>
    </row>
    <row r="96" spans="1:7" ht="45" customHeight="1" outlineLevel="6">
      <c r="A96" s="93" t="s">
        <v>668</v>
      </c>
      <c r="B96" s="94" t="s">
        <v>675</v>
      </c>
      <c r="C96" s="94" t="s">
        <v>713</v>
      </c>
      <c r="D96" s="94" t="s">
        <v>669</v>
      </c>
      <c r="E96" s="95">
        <f>'прил 3'!F84</f>
        <v>8407.92274</v>
      </c>
      <c r="F96" s="95">
        <f>'прил 3'!G84</f>
        <v>7467.10545</v>
      </c>
      <c r="G96" s="113">
        <f t="shared" si="2"/>
        <v>0.88810348059882382</v>
      </c>
    </row>
    <row r="97" spans="1:7" outlineLevel="6">
      <c r="A97" s="93" t="s">
        <v>670</v>
      </c>
      <c r="B97" s="94" t="s">
        <v>675</v>
      </c>
      <c r="C97" s="94" t="s">
        <v>713</v>
      </c>
      <c r="D97" s="94" t="s">
        <v>671</v>
      </c>
      <c r="E97" s="95">
        <f>E98</f>
        <v>649.16999999999996</v>
      </c>
      <c r="F97" s="95">
        <f>F98</f>
        <v>645.06100000000004</v>
      </c>
      <c r="G97" s="113">
        <f t="shared" si="2"/>
        <v>0.99367037909946554</v>
      </c>
    </row>
    <row r="98" spans="1:7" outlineLevel="6">
      <c r="A98" s="93" t="s">
        <v>672</v>
      </c>
      <c r="B98" s="94" t="s">
        <v>675</v>
      </c>
      <c r="C98" s="94" t="s">
        <v>713</v>
      </c>
      <c r="D98" s="94" t="s">
        <v>673</v>
      </c>
      <c r="E98" s="95">
        <f>'прил 3'!F86</f>
        <v>649.16999999999996</v>
      </c>
      <c r="F98" s="95">
        <f>'прил 3'!G86</f>
        <v>645.06100000000004</v>
      </c>
      <c r="G98" s="113">
        <f t="shared" si="2"/>
        <v>0.99367037909946554</v>
      </c>
    </row>
    <row r="99" spans="1:7" outlineLevel="6">
      <c r="A99" s="234" t="s">
        <v>1488</v>
      </c>
      <c r="B99" s="94" t="s">
        <v>675</v>
      </c>
      <c r="C99" s="94" t="s">
        <v>1489</v>
      </c>
      <c r="D99" s="94" t="s">
        <v>654</v>
      </c>
      <c r="E99" s="95">
        <f t="shared" ref="E99:F101" si="5">E100</f>
        <v>1500</v>
      </c>
      <c r="F99" s="95">
        <f t="shared" si="5"/>
        <v>1431</v>
      </c>
      <c r="G99" s="113">
        <f t="shared" si="2"/>
        <v>0.95399999999999996</v>
      </c>
    </row>
    <row r="100" spans="1:7" outlineLevel="2">
      <c r="A100" s="234" t="s">
        <v>1490</v>
      </c>
      <c r="B100" s="94" t="s">
        <v>675</v>
      </c>
      <c r="C100" s="94" t="s">
        <v>1491</v>
      </c>
      <c r="D100" s="94" t="s">
        <v>654</v>
      </c>
      <c r="E100" s="95">
        <f t="shared" si="5"/>
        <v>1500</v>
      </c>
      <c r="F100" s="95">
        <f t="shared" si="5"/>
        <v>1431</v>
      </c>
      <c r="G100" s="113">
        <f t="shared" si="2"/>
        <v>0.95399999999999996</v>
      </c>
    </row>
    <row r="101" spans="1:7" outlineLevel="4">
      <c r="A101" s="93" t="s">
        <v>667</v>
      </c>
      <c r="B101" s="94" t="s">
        <v>675</v>
      </c>
      <c r="C101" s="94" t="s">
        <v>1491</v>
      </c>
      <c r="D101" s="94" t="s">
        <v>221</v>
      </c>
      <c r="E101" s="95">
        <f t="shared" si="5"/>
        <v>1500</v>
      </c>
      <c r="F101" s="95">
        <f t="shared" si="5"/>
        <v>1431</v>
      </c>
      <c r="G101" s="113">
        <f t="shared" si="2"/>
        <v>0.95399999999999996</v>
      </c>
    </row>
    <row r="102" spans="1:7" ht="36" outlineLevel="5">
      <c r="A102" s="93" t="s">
        <v>668</v>
      </c>
      <c r="B102" s="94" t="s">
        <v>675</v>
      </c>
      <c r="C102" s="94" t="s">
        <v>1491</v>
      </c>
      <c r="D102" s="94" t="s">
        <v>669</v>
      </c>
      <c r="E102" s="95">
        <f>'прил 3'!F90</f>
        <v>1500</v>
      </c>
      <c r="F102" s="95">
        <f>'прил 3'!G90</f>
        <v>1431</v>
      </c>
      <c r="G102" s="113">
        <f t="shared" si="2"/>
        <v>0.95399999999999996</v>
      </c>
    </row>
    <row r="103" spans="1:7" ht="36" outlineLevel="6">
      <c r="A103" s="233" t="s">
        <v>1492</v>
      </c>
      <c r="B103" s="227" t="s">
        <v>675</v>
      </c>
      <c r="C103" s="227" t="s">
        <v>720</v>
      </c>
      <c r="D103" s="227" t="s">
        <v>654</v>
      </c>
      <c r="E103" s="95">
        <f t="shared" ref="E103:F106" si="6">E104</f>
        <v>188.25</v>
      </c>
      <c r="F103" s="95">
        <f t="shared" si="6"/>
        <v>188.25</v>
      </c>
      <c r="G103" s="113">
        <f t="shared" si="2"/>
        <v>1</v>
      </c>
    </row>
    <row r="104" spans="1:7" ht="21" customHeight="1" outlineLevel="6">
      <c r="A104" s="93" t="s">
        <v>1493</v>
      </c>
      <c r="B104" s="94" t="s">
        <v>675</v>
      </c>
      <c r="C104" s="94" t="s">
        <v>1494</v>
      </c>
      <c r="D104" s="94" t="s">
        <v>654</v>
      </c>
      <c r="E104" s="95">
        <f t="shared" si="6"/>
        <v>188.25</v>
      </c>
      <c r="F104" s="95">
        <f t="shared" si="6"/>
        <v>188.25</v>
      </c>
      <c r="G104" s="113">
        <f t="shared" si="2"/>
        <v>1</v>
      </c>
    </row>
    <row r="105" spans="1:7" ht="21.75" customHeight="1" outlineLevel="6">
      <c r="A105" s="93" t="s">
        <v>1495</v>
      </c>
      <c r="B105" s="94" t="s">
        <v>675</v>
      </c>
      <c r="C105" s="94" t="s">
        <v>1496</v>
      </c>
      <c r="D105" s="94" t="s">
        <v>654</v>
      </c>
      <c r="E105" s="95">
        <f t="shared" si="6"/>
        <v>188.25</v>
      </c>
      <c r="F105" s="95">
        <f t="shared" si="6"/>
        <v>188.25</v>
      </c>
      <c r="G105" s="113">
        <f t="shared" si="2"/>
        <v>1</v>
      </c>
    </row>
    <row r="106" spans="1:7" outlineLevel="6">
      <c r="A106" s="93" t="s">
        <v>667</v>
      </c>
      <c r="B106" s="94" t="s">
        <v>675</v>
      </c>
      <c r="C106" s="94" t="s">
        <v>1496</v>
      </c>
      <c r="D106" s="94" t="s">
        <v>221</v>
      </c>
      <c r="E106" s="95">
        <f t="shared" si="6"/>
        <v>188.25</v>
      </c>
      <c r="F106" s="95">
        <f t="shared" si="6"/>
        <v>188.25</v>
      </c>
      <c r="G106" s="113">
        <f t="shared" si="2"/>
        <v>1</v>
      </c>
    </row>
    <row r="107" spans="1:7" ht="36" outlineLevel="6">
      <c r="A107" s="93" t="s">
        <v>668</v>
      </c>
      <c r="B107" s="94" t="s">
        <v>675</v>
      </c>
      <c r="C107" s="94" t="s">
        <v>1496</v>
      </c>
      <c r="D107" s="94" t="s">
        <v>669</v>
      </c>
      <c r="E107" s="95">
        <f>'прил 3'!F94</f>
        <v>188.25</v>
      </c>
      <c r="F107" s="95">
        <f>'прил 3'!G94</f>
        <v>188.25</v>
      </c>
      <c r="G107" s="113">
        <f t="shared" si="2"/>
        <v>1</v>
      </c>
    </row>
    <row r="108" spans="1:7" ht="36" outlineLevel="6">
      <c r="A108" s="233" t="s">
        <v>1463</v>
      </c>
      <c r="B108" s="227" t="s">
        <v>675</v>
      </c>
      <c r="C108" s="227" t="s">
        <v>1464</v>
      </c>
      <c r="D108" s="227" t="s">
        <v>654</v>
      </c>
      <c r="E108" s="95">
        <f>E109</f>
        <v>1736.7079999999999</v>
      </c>
      <c r="F108" s="95">
        <f>F109</f>
        <v>1678.1356399999997</v>
      </c>
      <c r="G108" s="113">
        <f t="shared" si="2"/>
        <v>0.96627391593750933</v>
      </c>
    </row>
    <row r="109" spans="1:7" ht="26.25" customHeight="1" outlineLevel="6">
      <c r="A109" s="101" t="s">
        <v>1497</v>
      </c>
      <c r="B109" s="94" t="s">
        <v>675</v>
      </c>
      <c r="C109" s="94" t="s">
        <v>1466</v>
      </c>
      <c r="D109" s="94" t="s">
        <v>654</v>
      </c>
      <c r="E109" s="95">
        <f>E110+E113</f>
        <v>1736.7079999999999</v>
      </c>
      <c r="F109" s="95">
        <f>F110+F113</f>
        <v>1678.1356399999997</v>
      </c>
      <c r="G109" s="113">
        <f t="shared" si="2"/>
        <v>0.96627391593750933</v>
      </c>
    </row>
    <row r="110" spans="1:7" ht="36" outlineLevel="6">
      <c r="A110" s="101" t="s">
        <v>1498</v>
      </c>
      <c r="B110" s="94" t="s">
        <v>675</v>
      </c>
      <c r="C110" s="94" t="s">
        <v>1467</v>
      </c>
      <c r="D110" s="94" t="s">
        <v>654</v>
      </c>
      <c r="E110" s="95">
        <f>E111</f>
        <v>1696.1379999999999</v>
      </c>
      <c r="F110" s="95">
        <f>F111</f>
        <v>1637.5656399999998</v>
      </c>
      <c r="G110" s="113">
        <f t="shared" si="2"/>
        <v>0.96546722023797582</v>
      </c>
    </row>
    <row r="111" spans="1:7" outlineLevel="6">
      <c r="A111" s="93" t="s">
        <v>667</v>
      </c>
      <c r="B111" s="94" t="s">
        <v>675</v>
      </c>
      <c r="C111" s="94" t="s">
        <v>1467</v>
      </c>
      <c r="D111" s="94" t="s">
        <v>221</v>
      </c>
      <c r="E111" s="95">
        <f>E112</f>
        <v>1696.1379999999999</v>
      </c>
      <c r="F111" s="95">
        <f>F112</f>
        <v>1637.5656399999998</v>
      </c>
      <c r="G111" s="113">
        <f t="shared" si="2"/>
        <v>0.96546722023797582</v>
      </c>
    </row>
    <row r="112" spans="1:7" ht="36" outlineLevel="6">
      <c r="A112" s="93" t="s">
        <v>668</v>
      </c>
      <c r="B112" s="94" t="s">
        <v>675</v>
      </c>
      <c r="C112" s="94" t="s">
        <v>1467</v>
      </c>
      <c r="D112" s="94" t="s">
        <v>669</v>
      </c>
      <c r="E112" s="95">
        <f>'прил 3'!F100+'прил 3'!F24</f>
        <v>1696.1379999999999</v>
      </c>
      <c r="F112" s="95">
        <f>'прил 3'!G100+'прил 3'!G24</f>
        <v>1637.5656399999998</v>
      </c>
      <c r="G112" s="113">
        <f t="shared" si="2"/>
        <v>0.96546722023797582</v>
      </c>
    </row>
    <row r="113" spans="1:7" outlineLevel="6">
      <c r="A113" s="101" t="s">
        <v>1499</v>
      </c>
      <c r="B113" s="94" t="s">
        <v>675</v>
      </c>
      <c r="C113" s="94" t="s">
        <v>1500</v>
      </c>
      <c r="D113" s="94" t="s">
        <v>654</v>
      </c>
      <c r="E113" s="95">
        <f>E114</f>
        <v>40.57</v>
      </c>
      <c r="F113" s="95">
        <f>F114</f>
        <v>40.57</v>
      </c>
      <c r="G113" s="113">
        <f t="shared" si="2"/>
        <v>1</v>
      </c>
    </row>
    <row r="114" spans="1:7" outlineLevel="6">
      <c r="A114" s="93" t="s">
        <v>667</v>
      </c>
      <c r="B114" s="94" t="s">
        <v>675</v>
      </c>
      <c r="C114" s="94" t="s">
        <v>1500</v>
      </c>
      <c r="D114" s="94" t="s">
        <v>221</v>
      </c>
      <c r="E114" s="95">
        <f>E115</f>
        <v>40.57</v>
      </c>
      <c r="F114" s="95">
        <f>F115</f>
        <v>40.57</v>
      </c>
      <c r="G114" s="113">
        <f t="shared" si="2"/>
        <v>1</v>
      </c>
    </row>
    <row r="115" spans="1:7" ht="36" outlineLevel="6">
      <c r="A115" s="93" t="s">
        <v>668</v>
      </c>
      <c r="B115" s="94" t="s">
        <v>675</v>
      </c>
      <c r="C115" s="94" t="s">
        <v>1500</v>
      </c>
      <c r="D115" s="94" t="s">
        <v>669</v>
      </c>
      <c r="E115" s="95">
        <f>'прил 3'!F103</f>
        <v>40.57</v>
      </c>
      <c r="F115" s="95">
        <f>'прил 3'!G103</f>
        <v>40.57</v>
      </c>
      <c r="G115" s="113">
        <f t="shared" si="2"/>
        <v>1</v>
      </c>
    </row>
    <row r="116" spans="1:7" ht="21" customHeight="1" outlineLevel="6">
      <c r="A116" s="233" t="s">
        <v>1501</v>
      </c>
      <c r="B116" s="227" t="s">
        <v>675</v>
      </c>
      <c r="C116" s="227" t="s">
        <v>1502</v>
      </c>
      <c r="D116" s="227" t="s">
        <v>654</v>
      </c>
      <c r="E116" s="95">
        <f>E117</f>
        <v>11256.95349</v>
      </c>
      <c r="F116" s="95">
        <f>F117</f>
        <v>11116.25058</v>
      </c>
      <c r="G116" s="113">
        <f t="shared" si="2"/>
        <v>0.98750080027202813</v>
      </c>
    </row>
    <row r="117" spans="1:7" ht="36" outlineLevel="6">
      <c r="A117" s="93" t="s">
        <v>1503</v>
      </c>
      <c r="B117" s="94" t="s">
        <v>675</v>
      </c>
      <c r="C117" s="94" t="s">
        <v>1504</v>
      </c>
      <c r="D117" s="94" t="s">
        <v>654</v>
      </c>
      <c r="E117" s="95">
        <f>E118</f>
        <v>11256.95349</v>
      </c>
      <c r="F117" s="95">
        <f>F118</f>
        <v>11116.25058</v>
      </c>
      <c r="G117" s="113">
        <f t="shared" si="2"/>
        <v>0.98750080027202813</v>
      </c>
    </row>
    <row r="118" spans="1:7" ht="36" outlineLevel="6">
      <c r="A118" s="93" t="s">
        <v>707</v>
      </c>
      <c r="B118" s="94" t="s">
        <v>675</v>
      </c>
      <c r="C118" s="94" t="s">
        <v>1505</v>
      </c>
      <c r="D118" s="94" t="s">
        <v>654</v>
      </c>
      <c r="E118" s="95">
        <f>E119+E121</f>
        <v>11256.95349</v>
      </c>
      <c r="F118" s="95">
        <f>F119+F121</f>
        <v>11116.25058</v>
      </c>
      <c r="G118" s="113">
        <f t="shared" si="2"/>
        <v>0.98750080027202813</v>
      </c>
    </row>
    <row r="119" spans="1:7" ht="21.75" customHeight="1" outlineLevel="6">
      <c r="A119" s="93" t="s">
        <v>667</v>
      </c>
      <c r="B119" s="94" t="s">
        <v>675</v>
      </c>
      <c r="C119" s="94" t="s">
        <v>1505</v>
      </c>
      <c r="D119" s="94" t="s">
        <v>221</v>
      </c>
      <c r="E119" s="95">
        <f>E120</f>
        <v>11049.173489999999</v>
      </c>
      <c r="F119" s="95">
        <f>F120</f>
        <v>10939.2264</v>
      </c>
      <c r="G119" s="113">
        <f t="shared" si="2"/>
        <v>0.99004929281819076</v>
      </c>
    </row>
    <row r="120" spans="1:7" ht="36" outlineLevel="6">
      <c r="A120" s="93" t="s">
        <v>668</v>
      </c>
      <c r="B120" s="94" t="s">
        <v>675</v>
      </c>
      <c r="C120" s="94" t="s">
        <v>1505</v>
      </c>
      <c r="D120" s="94" t="s">
        <v>669</v>
      </c>
      <c r="E120" s="95">
        <f>'прил 3'!F108</f>
        <v>11049.173489999999</v>
      </c>
      <c r="F120" s="95">
        <f>'прил 3'!G108</f>
        <v>10939.2264</v>
      </c>
      <c r="G120" s="113">
        <f t="shared" si="2"/>
        <v>0.99004929281819076</v>
      </c>
    </row>
    <row r="121" spans="1:7" ht="21" customHeight="1" outlineLevel="6">
      <c r="A121" s="93" t="s">
        <v>670</v>
      </c>
      <c r="B121" s="94" t="s">
        <v>675</v>
      </c>
      <c r="C121" s="94" t="s">
        <v>1505</v>
      </c>
      <c r="D121" s="94" t="s">
        <v>671</v>
      </c>
      <c r="E121" s="95">
        <f>E122</f>
        <v>207.78</v>
      </c>
      <c r="F121" s="95">
        <f>F122</f>
        <v>177.02418</v>
      </c>
      <c r="G121" s="113">
        <f t="shared" si="2"/>
        <v>0.85197892001155073</v>
      </c>
    </row>
    <row r="122" spans="1:7" ht="20.25" customHeight="1" outlineLevel="6">
      <c r="A122" s="93" t="s">
        <v>672</v>
      </c>
      <c r="B122" s="94" t="s">
        <v>675</v>
      </c>
      <c r="C122" s="94" t="s">
        <v>1505</v>
      </c>
      <c r="D122" s="94" t="s">
        <v>673</v>
      </c>
      <c r="E122" s="95">
        <f>'прил 3'!F110</f>
        <v>207.78</v>
      </c>
      <c r="F122" s="95">
        <f>'прил 3'!G110</f>
        <v>177.02418</v>
      </c>
      <c r="G122" s="113">
        <f t="shared" si="2"/>
        <v>0.85197892001155073</v>
      </c>
    </row>
    <row r="123" spans="1:7" outlineLevel="6">
      <c r="A123" s="93" t="s">
        <v>736</v>
      </c>
      <c r="B123" s="94" t="s">
        <v>675</v>
      </c>
      <c r="C123" s="94" t="s">
        <v>660</v>
      </c>
      <c r="D123" s="94" t="s">
        <v>654</v>
      </c>
      <c r="E123" s="95">
        <f>E124+E127+E134+E137+E140+E143+E146+E150</f>
        <v>42058.180779999995</v>
      </c>
      <c r="F123" s="95">
        <f>F124+F127+F134+F137+F140+F143+F146+F150</f>
        <v>41468.590490000002</v>
      </c>
      <c r="G123" s="113">
        <f t="shared" si="2"/>
        <v>0.98598155509663976</v>
      </c>
    </row>
    <row r="124" spans="1:7" outlineLevel="6">
      <c r="A124" s="93" t="s">
        <v>703</v>
      </c>
      <c r="B124" s="94" t="s">
        <v>675</v>
      </c>
      <c r="C124" s="94" t="s">
        <v>704</v>
      </c>
      <c r="D124" s="94" t="s">
        <v>654</v>
      </c>
      <c r="E124" s="95">
        <f>E125</f>
        <v>10.841200000000001</v>
      </c>
      <c r="F124" s="95">
        <f>F125</f>
        <v>10.841200000000001</v>
      </c>
      <c r="G124" s="113">
        <f t="shared" si="2"/>
        <v>1</v>
      </c>
    </row>
    <row r="125" spans="1:7" ht="18.75" customHeight="1" outlineLevel="6">
      <c r="A125" s="93" t="s">
        <v>667</v>
      </c>
      <c r="B125" s="94" t="s">
        <v>675</v>
      </c>
      <c r="C125" s="94" t="s">
        <v>704</v>
      </c>
      <c r="D125" s="94" t="s">
        <v>221</v>
      </c>
      <c r="E125" s="95">
        <f>E126</f>
        <v>10.841200000000001</v>
      </c>
      <c r="F125" s="95">
        <f>F126</f>
        <v>10.841200000000001</v>
      </c>
      <c r="G125" s="113">
        <f t="shared" si="2"/>
        <v>1</v>
      </c>
    </row>
    <row r="126" spans="1:7" ht="36" outlineLevel="6">
      <c r="A126" s="93" t="s">
        <v>668</v>
      </c>
      <c r="B126" s="94" t="s">
        <v>675</v>
      </c>
      <c r="C126" s="94" t="s">
        <v>704</v>
      </c>
      <c r="D126" s="94" t="s">
        <v>669</v>
      </c>
      <c r="E126" s="95">
        <f>'прил 3'!F114</f>
        <v>10.841200000000001</v>
      </c>
      <c r="F126" s="95">
        <f>'прил 3'!G114</f>
        <v>10.841200000000001</v>
      </c>
      <c r="G126" s="113">
        <f t="shared" si="2"/>
        <v>1</v>
      </c>
    </row>
    <row r="127" spans="1:7" ht="38.25" customHeight="1" outlineLevel="6">
      <c r="A127" s="93" t="s">
        <v>661</v>
      </c>
      <c r="B127" s="94" t="s">
        <v>675</v>
      </c>
      <c r="C127" s="94" t="s">
        <v>662</v>
      </c>
      <c r="D127" s="94" t="s">
        <v>654</v>
      </c>
      <c r="E127" s="95">
        <f>E128+E130+E132</f>
        <v>21748.018359999998</v>
      </c>
      <c r="F127" s="95">
        <f>F128+F130+F132</f>
        <v>21488.674129999999</v>
      </c>
      <c r="G127" s="113">
        <f t="shared" si="2"/>
        <v>0.98807504087466669</v>
      </c>
    </row>
    <row r="128" spans="1:7" ht="54" outlineLevel="6">
      <c r="A128" s="93" t="s">
        <v>663</v>
      </c>
      <c r="B128" s="94" t="s">
        <v>675</v>
      </c>
      <c r="C128" s="94" t="s">
        <v>662</v>
      </c>
      <c r="D128" s="94" t="s">
        <v>664</v>
      </c>
      <c r="E128" s="95">
        <f>E129</f>
        <v>21720.018359999998</v>
      </c>
      <c r="F128" s="95">
        <f>F129</f>
        <v>21460.904129999999</v>
      </c>
      <c r="G128" s="113">
        <f t="shared" si="2"/>
        <v>0.98807025732182674</v>
      </c>
    </row>
    <row r="129" spans="1:7" outlineLevel="6">
      <c r="A129" s="93" t="s">
        <v>665</v>
      </c>
      <c r="B129" s="94" t="s">
        <v>675</v>
      </c>
      <c r="C129" s="94" t="s">
        <v>662</v>
      </c>
      <c r="D129" s="94" t="s">
        <v>666</v>
      </c>
      <c r="E129" s="95">
        <f>'прил 3'!F117</f>
        <v>21720.018359999998</v>
      </c>
      <c r="F129" s="95">
        <f>'прил 3'!G117</f>
        <v>21460.904129999999</v>
      </c>
      <c r="G129" s="113">
        <f t="shared" si="2"/>
        <v>0.98807025732182674</v>
      </c>
    </row>
    <row r="130" spans="1:7" outlineLevel="4">
      <c r="A130" s="93" t="s">
        <v>667</v>
      </c>
      <c r="B130" s="94" t="s">
        <v>675</v>
      </c>
      <c r="C130" s="94" t="s">
        <v>662</v>
      </c>
      <c r="D130" s="94" t="s">
        <v>221</v>
      </c>
      <c r="E130" s="95">
        <f>E131</f>
        <v>20</v>
      </c>
      <c r="F130" s="95">
        <f>F131</f>
        <v>19.77</v>
      </c>
      <c r="G130" s="113">
        <f t="shared" si="2"/>
        <v>0.98849999999999993</v>
      </c>
    </row>
    <row r="131" spans="1:7" ht="36" outlineLevel="5">
      <c r="A131" s="93" t="s">
        <v>668</v>
      </c>
      <c r="B131" s="94" t="s">
        <v>675</v>
      </c>
      <c r="C131" s="94" t="s">
        <v>662</v>
      </c>
      <c r="D131" s="94" t="s">
        <v>669</v>
      </c>
      <c r="E131" s="95">
        <f>'прил 3'!F119</f>
        <v>20</v>
      </c>
      <c r="F131" s="95">
        <f>'прил 3'!G119</f>
        <v>19.77</v>
      </c>
      <c r="G131" s="113">
        <f t="shared" si="2"/>
        <v>0.98849999999999993</v>
      </c>
    </row>
    <row r="132" spans="1:7" outlineLevel="6">
      <c r="A132" s="93" t="s">
        <v>716</v>
      </c>
      <c r="B132" s="94" t="s">
        <v>675</v>
      </c>
      <c r="C132" s="94" t="s">
        <v>662</v>
      </c>
      <c r="D132" s="94" t="s">
        <v>717</v>
      </c>
      <c r="E132" s="95">
        <f>E133</f>
        <v>8</v>
      </c>
      <c r="F132" s="95">
        <f>F133</f>
        <v>8</v>
      </c>
      <c r="G132" s="113">
        <f t="shared" si="2"/>
        <v>1</v>
      </c>
    </row>
    <row r="133" spans="1:7" ht="18" customHeight="1" outlineLevel="5">
      <c r="A133" s="93" t="s">
        <v>718</v>
      </c>
      <c r="B133" s="94" t="s">
        <v>675</v>
      </c>
      <c r="C133" s="94" t="s">
        <v>662</v>
      </c>
      <c r="D133" s="94" t="s">
        <v>719</v>
      </c>
      <c r="E133" s="95">
        <f>'прил 3'!F121</f>
        <v>8</v>
      </c>
      <c r="F133" s="95">
        <f>'прил 3'!G121</f>
        <v>8</v>
      </c>
      <c r="G133" s="113">
        <f t="shared" si="2"/>
        <v>1</v>
      </c>
    </row>
    <row r="134" spans="1:7" ht="20.25" customHeight="1" outlineLevel="6">
      <c r="A134" s="93" t="s">
        <v>1659</v>
      </c>
      <c r="B134" s="94" t="s">
        <v>675</v>
      </c>
      <c r="C134" s="94" t="s">
        <v>1660</v>
      </c>
      <c r="D134" s="94" t="s">
        <v>654</v>
      </c>
      <c r="E134" s="95">
        <f>E135</f>
        <v>10</v>
      </c>
      <c r="F134" s="95">
        <f>F135</f>
        <v>0</v>
      </c>
      <c r="G134" s="113">
        <f t="shared" si="2"/>
        <v>0</v>
      </c>
    </row>
    <row r="135" spans="1:7" ht="23.25" customHeight="1" outlineLevel="4">
      <c r="A135" s="93" t="s">
        <v>670</v>
      </c>
      <c r="B135" s="94" t="s">
        <v>675</v>
      </c>
      <c r="C135" s="94" t="s">
        <v>1660</v>
      </c>
      <c r="D135" s="94" t="s">
        <v>671</v>
      </c>
      <c r="E135" s="95">
        <f>E136</f>
        <v>10</v>
      </c>
      <c r="F135" s="95">
        <f>F136</f>
        <v>0</v>
      </c>
      <c r="G135" s="113">
        <f t="shared" si="2"/>
        <v>0</v>
      </c>
    </row>
    <row r="136" spans="1:7" ht="26.25" customHeight="1" outlineLevel="5">
      <c r="A136" s="93" t="s">
        <v>1506</v>
      </c>
      <c r="B136" s="94" t="s">
        <v>675</v>
      </c>
      <c r="C136" s="94" t="s">
        <v>1660</v>
      </c>
      <c r="D136" s="94" t="s">
        <v>673</v>
      </c>
      <c r="E136" s="95">
        <f>'прил 3'!F537</f>
        <v>10</v>
      </c>
      <c r="F136" s="95">
        <f>'прил 3'!G537</f>
        <v>0</v>
      </c>
      <c r="G136" s="113">
        <f t="shared" si="2"/>
        <v>0</v>
      </c>
    </row>
    <row r="137" spans="1:7" outlineLevel="6">
      <c r="A137" s="93" t="s">
        <v>893</v>
      </c>
      <c r="B137" s="94" t="s">
        <v>675</v>
      </c>
      <c r="C137" s="94" t="s">
        <v>726</v>
      </c>
      <c r="D137" s="94" t="s">
        <v>654</v>
      </c>
      <c r="E137" s="95">
        <f>E138</f>
        <v>178</v>
      </c>
      <c r="F137" s="95">
        <f>F138</f>
        <v>173.76169999999999</v>
      </c>
      <c r="G137" s="113">
        <f t="shared" si="2"/>
        <v>0.97618932584269658</v>
      </c>
    </row>
    <row r="138" spans="1:7" ht="18" customHeight="1" outlineLevel="5">
      <c r="A138" s="93" t="s">
        <v>667</v>
      </c>
      <c r="B138" s="94" t="s">
        <v>675</v>
      </c>
      <c r="C138" s="94" t="s">
        <v>726</v>
      </c>
      <c r="D138" s="94" t="s">
        <v>221</v>
      </c>
      <c r="E138" s="95">
        <f>E139</f>
        <v>178</v>
      </c>
      <c r="F138" s="95">
        <f>F139</f>
        <v>173.76169999999999</v>
      </c>
      <c r="G138" s="113">
        <f t="shared" si="2"/>
        <v>0.97618932584269658</v>
      </c>
    </row>
    <row r="139" spans="1:7" ht="19.5" customHeight="1" outlineLevel="6">
      <c r="A139" s="93" t="s">
        <v>668</v>
      </c>
      <c r="B139" s="94" t="s">
        <v>675</v>
      </c>
      <c r="C139" s="94" t="s">
        <v>726</v>
      </c>
      <c r="D139" s="94" t="s">
        <v>669</v>
      </c>
      <c r="E139" s="95">
        <f>'прил 3'!F124</f>
        <v>178</v>
      </c>
      <c r="F139" s="95">
        <f>'прил 3'!G124</f>
        <v>173.76169999999999</v>
      </c>
      <c r="G139" s="113">
        <f t="shared" si="2"/>
        <v>0.97618932584269658</v>
      </c>
    </row>
    <row r="140" spans="1:7" outlineLevel="4">
      <c r="A140" s="93" t="s">
        <v>844</v>
      </c>
      <c r="B140" s="94" t="s">
        <v>675</v>
      </c>
      <c r="C140" s="94" t="s">
        <v>894</v>
      </c>
      <c r="D140" s="94" t="s">
        <v>654</v>
      </c>
      <c r="E140" s="95">
        <f>E141</f>
        <v>50.433</v>
      </c>
      <c r="F140" s="95">
        <f>F141</f>
        <v>50.433</v>
      </c>
      <c r="G140" s="113">
        <f t="shared" ref="G140:G208" si="7">F140/E140</f>
        <v>1</v>
      </c>
    </row>
    <row r="141" spans="1:7" outlineLevel="5">
      <c r="A141" s="93" t="s">
        <v>667</v>
      </c>
      <c r="B141" s="94" t="s">
        <v>675</v>
      </c>
      <c r="C141" s="94" t="s">
        <v>894</v>
      </c>
      <c r="D141" s="94" t="s">
        <v>221</v>
      </c>
      <c r="E141" s="95">
        <f>E142</f>
        <v>50.433</v>
      </c>
      <c r="F141" s="95">
        <f>F142</f>
        <v>50.433</v>
      </c>
      <c r="G141" s="113">
        <f t="shared" si="7"/>
        <v>1</v>
      </c>
    </row>
    <row r="142" spans="1:7" ht="36" outlineLevel="6">
      <c r="A142" s="93" t="s">
        <v>668</v>
      </c>
      <c r="B142" s="94" t="s">
        <v>675</v>
      </c>
      <c r="C142" s="94" t="s">
        <v>894</v>
      </c>
      <c r="D142" s="94" t="s">
        <v>669</v>
      </c>
      <c r="E142" s="95">
        <f>'прил 3'!F398</f>
        <v>50.433</v>
      </c>
      <c r="F142" s="95">
        <f>'прил 3'!G398</f>
        <v>50.433</v>
      </c>
      <c r="G142" s="113">
        <f t="shared" si="7"/>
        <v>1</v>
      </c>
    </row>
    <row r="143" spans="1:7" outlineLevel="6">
      <c r="A143" s="93" t="s">
        <v>1671</v>
      </c>
      <c r="B143" s="94" t="s">
        <v>675</v>
      </c>
      <c r="C143" s="94" t="s">
        <v>1681</v>
      </c>
      <c r="D143" s="94" t="s">
        <v>654</v>
      </c>
      <c r="E143" s="95">
        <f>E144</f>
        <v>49.567</v>
      </c>
      <c r="F143" s="95">
        <f>F144</f>
        <v>42.326999999999998</v>
      </c>
      <c r="G143" s="113">
        <f t="shared" si="7"/>
        <v>0.85393507777351862</v>
      </c>
    </row>
    <row r="144" spans="1:7" ht="19.5" customHeight="1" outlineLevel="6">
      <c r="A144" s="93" t="s">
        <v>667</v>
      </c>
      <c r="B144" s="94" t="s">
        <v>675</v>
      </c>
      <c r="C144" s="94" t="s">
        <v>1681</v>
      </c>
      <c r="D144" s="94" t="s">
        <v>221</v>
      </c>
      <c r="E144" s="95">
        <f>E145</f>
        <v>49.567</v>
      </c>
      <c r="F144" s="95">
        <f>F145</f>
        <v>42.326999999999998</v>
      </c>
      <c r="G144" s="113">
        <f t="shared" si="7"/>
        <v>0.85393507777351862</v>
      </c>
    </row>
    <row r="145" spans="1:7" ht="36" outlineLevel="4">
      <c r="A145" s="93" t="s">
        <v>668</v>
      </c>
      <c r="B145" s="94" t="s">
        <v>675</v>
      </c>
      <c r="C145" s="94" t="s">
        <v>1681</v>
      </c>
      <c r="D145" s="94" t="s">
        <v>669</v>
      </c>
      <c r="E145" s="95">
        <f>'прил 3'!F559</f>
        <v>49.567</v>
      </c>
      <c r="F145" s="95">
        <f>'прил 3'!G559</f>
        <v>42.326999999999998</v>
      </c>
      <c r="G145" s="113">
        <f t="shared" si="7"/>
        <v>0.85393507777351862</v>
      </c>
    </row>
    <row r="146" spans="1:7" ht="21" customHeight="1" outlineLevel="5">
      <c r="A146" s="93" t="s">
        <v>727</v>
      </c>
      <c r="B146" s="94" t="s">
        <v>675</v>
      </c>
      <c r="C146" s="94" t="s">
        <v>728</v>
      </c>
      <c r="D146" s="94" t="s">
        <v>654</v>
      </c>
      <c r="E146" s="95">
        <f>E147</f>
        <v>8545.2873199999995</v>
      </c>
      <c r="F146" s="95">
        <f>F147</f>
        <v>8545.2873199999995</v>
      </c>
      <c r="G146" s="113">
        <f t="shared" si="7"/>
        <v>1</v>
      </c>
    </row>
    <row r="147" spans="1:7" outlineLevel="6">
      <c r="A147" s="93" t="s">
        <v>670</v>
      </c>
      <c r="B147" s="94" t="s">
        <v>675</v>
      </c>
      <c r="C147" s="94" t="s">
        <v>728</v>
      </c>
      <c r="D147" s="94" t="s">
        <v>671</v>
      </c>
      <c r="E147" s="95">
        <f>E148+E149</f>
        <v>8545.2873199999995</v>
      </c>
      <c r="F147" s="95">
        <f>F148+F149</f>
        <v>8545.2873199999995</v>
      </c>
      <c r="G147" s="113">
        <f t="shared" si="7"/>
        <v>1</v>
      </c>
    </row>
    <row r="148" spans="1:7" ht="18" customHeight="1" outlineLevel="5">
      <c r="A148" s="93" t="s">
        <v>729</v>
      </c>
      <c r="B148" s="94" t="s">
        <v>675</v>
      </c>
      <c r="C148" s="94" t="s">
        <v>728</v>
      </c>
      <c r="D148" s="94" t="s">
        <v>730</v>
      </c>
      <c r="E148" s="95">
        <f>'прил 3'!F127</f>
        <v>604.03814</v>
      </c>
      <c r="F148" s="95">
        <f>'прил 3'!G127</f>
        <v>604.03814</v>
      </c>
      <c r="G148" s="113">
        <f t="shared" si="7"/>
        <v>1</v>
      </c>
    </row>
    <row r="149" spans="1:7" ht="19.5" customHeight="1" outlineLevel="6">
      <c r="A149" s="93" t="s">
        <v>1506</v>
      </c>
      <c r="B149" s="94" t="s">
        <v>675</v>
      </c>
      <c r="C149" s="94" t="s">
        <v>728</v>
      </c>
      <c r="D149" s="94" t="s">
        <v>673</v>
      </c>
      <c r="E149" s="95">
        <f>'прил 3'!F128</f>
        <v>7941.2491799999998</v>
      </c>
      <c r="F149" s="95">
        <f>'прил 3'!G128</f>
        <v>7941.2491799999998</v>
      </c>
      <c r="G149" s="113">
        <f t="shared" si="7"/>
        <v>1</v>
      </c>
    </row>
    <row r="150" spans="1:7" s="92" customFormat="1">
      <c r="A150" s="93" t="s">
        <v>678</v>
      </c>
      <c r="B150" s="94" t="s">
        <v>675</v>
      </c>
      <c r="C150" s="94" t="s">
        <v>679</v>
      </c>
      <c r="D150" s="94" t="s">
        <v>654</v>
      </c>
      <c r="E150" s="95">
        <f>E187+E156+E151+E162+E167+E172+E177+E182+E192+E159</f>
        <v>11466.0339</v>
      </c>
      <c r="F150" s="95">
        <f>F187+F156+F151+F162+F167+F172+F177+F182+F192+F159</f>
        <v>11157.26614</v>
      </c>
      <c r="G150" s="113">
        <f t="shared" si="7"/>
        <v>0.97307109304813755</v>
      </c>
    </row>
    <row r="151" spans="1:7" ht="54" outlineLevel="1">
      <c r="A151" s="98" t="s">
        <v>1507</v>
      </c>
      <c r="B151" s="94" t="s">
        <v>675</v>
      </c>
      <c r="C151" s="94" t="s">
        <v>895</v>
      </c>
      <c r="D151" s="94" t="s">
        <v>654</v>
      </c>
      <c r="E151" s="95">
        <f>E152+E154</f>
        <v>2400.9899999999998</v>
      </c>
      <c r="F151" s="95">
        <f>F152+F154</f>
        <v>2400.9899999999998</v>
      </c>
      <c r="G151" s="113">
        <f t="shared" si="7"/>
        <v>1</v>
      </c>
    </row>
    <row r="152" spans="1:7" ht="54" outlineLevel="3">
      <c r="A152" s="93" t="s">
        <v>663</v>
      </c>
      <c r="B152" s="94" t="s">
        <v>675</v>
      </c>
      <c r="C152" s="94" t="s">
        <v>895</v>
      </c>
      <c r="D152" s="94" t="s">
        <v>664</v>
      </c>
      <c r="E152" s="95">
        <f>E153</f>
        <v>2121.2946299999999</v>
      </c>
      <c r="F152" s="95">
        <f>F153</f>
        <v>2121.2946299999999</v>
      </c>
      <c r="G152" s="113">
        <f t="shared" si="7"/>
        <v>1</v>
      </c>
    </row>
    <row r="153" spans="1:7" outlineLevel="3">
      <c r="A153" s="93" t="s">
        <v>665</v>
      </c>
      <c r="B153" s="94" t="s">
        <v>675</v>
      </c>
      <c r="C153" s="94" t="s">
        <v>895</v>
      </c>
      <c r="D153" s="94" t="s">
        <v>666</v>
      </c>
      <c r="E153" s="95">
        <f>'прил 3'!F135</f>
        <v>2121.2946299999999</v>
      </c>
      <c r="F153" s="95">
        <f>'прил 3'!G135</f>
        <v>2121.2946299999999</v>
      </c>
      <c r="G153" s="113">
        <f t="shared" si="7"/>
        <v>1</v>
      </c>
    </row>
    <row r="154" spans="1:7" ht="27.75" customHeight="1" outlineLevel="4">
      <c r="A154" s="93" t="s">
        <v>667</v>
      </c>
      <c r="B154" s="94" t="s">
        <v>675</v>
      </c>
      <c r="C154" s="94" t="s">
        <v>895</v>
      </c>
      <c r="D154" s="94" t="s">
        <v>221</v>
      </c>
      <c r="E154" s="95">
        <f>E155</f>
        <v>279.69537000000003</v>
      </c>
      <c r="F154" s="95">
        <f>F155</f>
        <v>279.69537000000003</v>
      </c>
      <c r="G154" s="113">
        <f t="shared" si="7"/>
        <v>1</v>
      </c>
    </row>
    <row r="155" spans="1:7" ht="36" outlineLevel="5">
      <c r="A155" s="93" t="s">
        <v>668</v>
      </c>
      <c r="B155" s="94" t="s">
        <v>675</v>
      </c>
      <c r="C155" s="94" t="s">
        <v>895</v>
      </c>
      <c r="D155" s="94" t="s">
        <v>669</v>
      </c>
      <c r="E155" s="95">
        <f>'прил 3'!F137</f>
        <v>279.69537000000003</v>
      </c>
      <c r="F155" s="95">
        <f>'прил 3'!G137</f>
        <v>279.69537000000003</v>
      </c>
      <c r="G155" s="113">
        <f t="shared" si="7"/>
        <v>1</v>
      </c>
    </row>
    <row r="156" spans="1:7" ht="36" outlineLevel="6">
      <c r="A156" s="93" t="s">
        <v>1508</v>
      </c>
      <c r="B156" s="94" t="s">
        <v>675</v>
      </c>
      <c r="C156" s="94" t="s">
        <v>1509</v>
      </c>
      <c r="D156" s="94" t="s">
        <v>654</v>
      </c>
      <c r="E156" s="95">
        <f>E157</f>
        <v>342.04199999999997</v>
      </c>
      <c r="F156" s="95">
        <f>F157</f>
        <v>342.04199999999997</v>
      </c>
      <c r="G156" s="113">
        <f t="shared" si="7"/>
        <v>1</v>
      </c>
    </row>
    <row r="157" spans="1:7" ht="54" outlineLevel="6">
      <c r="A157" s="93" t="s">
        <v>663</v>
      </c>
      <c r="B157" s="94" t="s">
        <v>675</v>
      </c>
      <c r="C157" s="94" t="s">
        <v>1509</v>
      </c>
      <c r="D157" s="94" t="s">
        <v>664</v>
      </c>
      <c r="E157" s="95">
        <f>E158</f>
        <v>342.04199999999997</v>
      </c>
      <c r="F157" s="95">
        <f>F158</f>
        <v>342.04199999999997</v>
      </c>
      <c r="G157" s="113">
        <f t="shared" si="7"/>
        <v>1</v>
      </c>
    </row>
    <row r="158" spans="1:7" ht="21" customHeight="1" outlineLevel="6">
      <c r="A158" s="93" t="s">
        <v>665</v>
      </c>
      <c r="B158" s="94" t="s">
        <v>675</v>
      </c>
      <c r="C158" s="94" t="s">
        <v>1509</v>
      </c>
      <c r="D158" s="94" t="s">
        <v>666</v>
      </c>
      <c r="E158" s="95">
        <f>'прил 3'!F140</f>
        <v>342.04199999999997</v>
      </c>
      <c r="F158" s="95">
        <f>'прил 3'!G140</f>
        <v>342.04199999999997</v>
      </c>
      <c r="G158" s="113">
        <f t="shared" si="7"/>
        <v>1</v>
      </c>
    </row>
    <row r="159" spans="1:7" ht="58.5" customHeight="1" outlineLevel="6">
      <c r="A159" s="246" t="s">
        <v>1676</v>
      </c>
      <c r="B159" s="94" t="s">
        <v>675</v>
      </c>
      <c r="C159" s="94" t="s">
        <v>1675</v>
      </c>
      <c r="D159" s="94" t="s">
        <v>654</v>
      </c>
      <c r="E159" s="95">
        <f>E160</f>
        <v>124.992</v>
      </c>
      <c r="F159" s="95">
        <f>F160</f>
        <v>124.992</v>
      </c>
      <c r="G159" s="113">
        <f t="shared" si="7"/>
        <v>1</v>
      </c>
    </row>
    <row r="160" spans="1:7" ht="53.25" customHeight="1" outlineLevel="6">
      <c r="A160" s="246" t="s">
        <v>663</v>
      </c>
      <c r="B160" s="94" t="s">
        <v>675</v>
      </c>
      <c r="C160" s="94" t="s">
        <v>1675</v>
      </c>
      <c r="D160" s="94" t="s">
        <v>664</v>
      </c>
      <c r="E160" s="95">
        <f>E161</f>
        <v>124.992</v>
      </c>
      <c r="F160" s="95">
        <f>F161</f>
        <v>124.992</v>
      </c>
      <c r="G160" s="113">
        <f t="shared" si="7"/>
        <v>1</v>
      </c>
    </row>
    <row r="161" spans="1:7" ht="24" customHeight="1" outlineLevel="6">
      <c r="A161" s="246" t="s">
        <v>665</v>
      </c>
      <c r="B161" s="94" t="s">
        <v>675</v>
      </c>
      <c r="C161" s="94" t="s">
        <v>1675</v>
      </c>
      <c r="D161" s="94" t="s">
        <v>666</v>
      </c>
      <c r="E161" s="95">
        <v>124.992</v>
      </c>
      <c r="F161" s="95">
        <v>124.992</v>
      </c>
      <c r="G161" s="113">
        <f t="shared" si="7"/>
        <v>1</v>
      </c>
    </row>
    <row r="162" spans="1:7" ht="54" outlineLevel="6">
      <c r="A162" s="98" t="s">
        <v>1510</v>
      </c>
      <c r="B162" s="94" t="s">
        <v>675</v>
      </c>
      <c r="C162" s="94" t="s">
        <v>896</v>
      </c>
      <c r="D162" s="94" t="s">
        <v>654</v>
      </c>
      <c r="E162" s="95">
        <f>E163+E165</f>
        <v>1181.384</v>
      </c>
      <c r="F162" s="95">
        <f>F163+F165</f>
        <v>1159.4347300000002</v>
      </c>
      <c r="G162" s="113">
        <f t="shared" si="7"/>
        <v>0.98142071502576655</v>
      </c>
    </row>
    <row r="163" spans="1:7" ht="18.75" customHeight="1" outlineLevel="6">
      <c r="A163" s="93" t="s">
        <v>663</v>
      </c>
      <c r="B163" s="94" t="s">
        <v>675</v>
      </c>
      <c r="C163" s="94" t="s">
        <v>896</v>
      </c>
      <c r="D163" s="94" t="s">
        <v>664</v>
      </c>
      <c r="E163" s="95">
        <f>E164</f>
        <v>1057.1933799999999</v>
      </c>
      <c r="F163" s="95">
        <f>F164</f>
        <v>1035.2441100000001</v>
      </c>
      <c r="G163" s="113">
        <f t="shared" si="7"/>
        <v>0.97923816927419671</v>
      </c>
    </row>
    <row r="164" spans="1:7" ht="20.25" customHeight="1" outlineLevel="6">
      <c r="A164" s="93" t="s">
        <v>665</v>
      </c>
      <c r="B164" s="94" t="s">
        <v>675</v>
      </c>
      <c r="C164" s="94" t="s">
        <v>896</v>
      </c>
      <c r="D164" s="94" t="s">
        <v>666</v>
      </c>
      <c r="E164" s="95">
        <f>'прил 3'!F143</f>
        <v>1057.1933799999999</v>
      </c>
      <c r="F164" s="95">
        <f>'прил 3'!G143</f>
        <v>1035.2441100000001</v>
      </c>
      <c r="G164" s="113">
        <f t="shared" si="7"/>
        <v>0.97923816927419671</v>
      </c>
    </row>
    <row r="165" spans="1:7" s="92" customFormat="1">
      <c r="A165" s="93" t="s">
        <v>667</v>
      </c>
      <c r="B165" s="94" t="s">
        <v>675</v>
      </c>
      <c r="C165" s="94" t="s">
        <v>896</v>
      </c>
      <c r="D165" s="94" t="s">
        <v>221</v>
      </c>
      <c r="E165" s="95">
        <f>E166</f>
        <v>124.19062</v>
      </c>
      <c r="F165" s="95">
        <f>F166</f>
        <v>124.19062</v>
      </c>
      <c r="G165" s="113">
        <f t="shared" si="7"/>
        <v>1</v>
      </c>
    </row>
    <row r="166" spans="1:7" ht="36" outlineLevel="1">
      <c r="A166" s="93" t="s">
        <v>668</v>
      </c>
      <c r="B166" s="94" t="s">
        <v>675</v>
      </c>
      <c r="C166" s="94" t="s">
        <v>896</v>
      </c>
      <c r="D166" s="94" t="s">
        <v>669</v>
      </c>
      <c r="E166" s="95">
        <f>'прил 3'!F145</f>
        <v>124.19062</v>
      </c>
      <c r="F166" s="95">
        <f>'прил 3'!G145</f>
        <v>124.19062</v>
      </c>
      <c r="G166" s="113">
        <f t="shared" si="7"/>
        <v>1</v>
      </c>
    </row>
    <row r="167" spans="1:7" ht="47.25" customHeight="1" outlineLevel="3">
      <c r="A167" s="98" t="s">
        <v>1511</v>
      </c>
      <c r="B167" s="94" t="s">
        <v>675</v>
      </c>
      <c r="C167" s="94" t="s">
        <v>897</v>
      </c>
      <c r="D167" s="94" t="s">
        <v>654</v>
      </c>
      <c r="E167" s="95">
        <f>E168+E170</f>
        <v>765.95399999999995</v>
      </c>
      <c r="F167" s="95">
        <f>F168+F170</f>
        <v>765.95399999999995</v>
      </c>
      <c r="G167" s="113">
        <f t="shared" si="7"/>
        <v>1</v>
      </c>
    </row>
    <row r="168" spans="1:7" ht="54" outlineLevel="4">
      <c r="A168" s="93" t="s">
        <v>663</v>
      </c>
      <c r="B168" s="94" t="s">
        <v>675</v>
      </c>
      <c r="C168" s="94" t="s">
        <v>897</v>
      </c>
      <c r="D168" s="94" t="s">
        <v>664</v>
      </c>
      <c r="E168" s="95">
        <f>E169</f>
        <v>760.15616</v>
      </c>
      <c r="F168" s="95">
        <f>F169</f>
        <v>760.15616</v>
      </c>
      <c r="G168" s="113">
        <f t="shared" si="7"/>
        <v>1</v>
      </c>
    </row>
    <row r="169" spans="1:7" ht="18.75" customHeight="1" outlineLevel="5">
      <c r="A169" s="93" t="s">
        <v>665</v>
      </c>
      <c r="B169" s="94" t="s">
        <v>675</v>
      </c>
      <c r="C169" s="94" t="s">
        <v>897</v>
      </c>
      <c r="D169" s="94" t="s">
        <v>666</v>
      </c>
      <c r="E169" s="95">
        <f>'прил 3'!F148</f>
        <v>760.15616</v>
      </c>
      <c r="F169" s="95">
        <f>'прил 3'!G148</f>
        <v>760.15616</v>
      </c>
      <c r="G169" s="113">
        <f t="shared" si="7"/>
        <v>1</v>
      </c>
    </row>
    <row r="170" spans="1:7" ht="19.5" customHeight="1" outlineLevel="6">
      <c r="A170" s="93" t="s">
        <v>667</v>
      </c>
      <c r="B170" s="94" t="s">
        <v>675</v>
      </c>
      <c r="C170" s="94" t="s">
        <v>897</v>
      </c>
      <c r="D170" s="94" t="s">
        <v>221</v>
      </c>
      <c r="E170" s="95">
        <f>E171</f>
        <v>5.7978399999999999</v>
      </c>
      <c r="F170" s="95">
        <f>F171</f>
        <v>5.7978399999999999</v>
      </c>
      <c r="G170" s="113">
        <f t="shared" si="7"/>
        <v>1</v>
      </c>
    </row>
    <row r="171" spans="1:7" s="92" customFormat="1" ht="36">
      <c r="A171" s="93" t="s">
        <v>668</v>
      </c>
      <c r="B171" s="94" t="s">
        <v>675</v>
      </c>
      <c r="C171" s="94" t="s">
        <v>897</v>
      </c>
      <c r="D171" s="94" t="s">
        <v>669</v>
      </c>
      <c r="E171" s="95">
        <f>'прил 3'!F150</f>
        <v>5.7978399999999999</v>
      </c>
      <c r="F171" s="95">
        <f>'прил 3'!G150</f>
        <v>5.7978399999999999</v>
      </c>
      <c r="G171" s="113">
        <f t="shared" si="7"/>
        <v>1</v>
      </c>
    </row>
    <row r="172" spans="1:7" s="92" customFormat="1" ht="48.75" customHeight="1">
      <c r="A172" s="98" t="s">
        <v>1512</v>
      </c>
      <c r="B172" s="94" t="s">
        <v>675</v>
      </c>
      <c r="C172" s="94" t="s">
        <v>898</v>
      </c>
      <c r="D172" s="94" t="s">
        <v>654</v>
      </c>
      <c r="E172" s="95">
        <f>E173+E175</f>
        <v>774.98099999999999</v>
      </c>
      <c r="F172" s="95">
        <f>F173+F175</f>
        <v>672.54948999999999</v>
      </c>
      <c r="G172" s="113">
        <f t="shared" si="7"/>
        <v>0.86782706930879594</v>
      </c>
    </row>
    <row r="173" spans="1:7" s="92" customFormat="1" ht="54">
      <c r="A173" s="93" t="s">
        <v>663</v>
      </c>
      <c r="B173" s="94" t="s">
        <v>675</v>
      </c>
      <c r="C173" s="94" t="s">
        <v>898</v>
      </c>
      <c r="D173" s="94" t="s">
        <v>664</v>
      </c>
      <c r="E173" s="95">
        <f>E174</f>
        <v>729.98099999999999</v>
      </c>
      <c r="F173" s="95">
        <f>F174</f>
        <v>666.56777</v>
      </c>
      <c r="G173" s="113">
        <f t="shared" si="7"/>
        <v>0.91313030065166079</v>
      </c>
    </row>
    <row r="174" spans="1:7" s="92" customFormat="1">
      <c r="A174" s="93" t="s">
        <v>665</v>
      </c>
      <c r="B174" s="94" t="s">
        <v>675</v>
      </c>
      <c r="C174" s="94" t="s">
        <v>898</v>
      </c>
      <c r="D174" s="94" t="s">
        <v>666</v>
      </c>
      <c r="E174" s="95">
        <f>'прил 3'!F153</f>
        <v>729.98099999999999</v>
      </c>
      <c r="F174" s="95">
        <f>'прил 3'!G153</f>
        <v>666.56777</v>
      </c>
      <c r="G174" s="113">
        <f t="shared" si="7"/>
        <v>0.91313030065166079</v>
      </c>
    </row>
    <row r="175" spans="1:7" s="92" customFormat="1" ht="24.75" customHeight="1">
      <c r="A175" s="93" t="s">
        <v>667</v>
      </c>
      <c r="B175" s="94" t="s">
        <v>675</v>
      </c>
      <c r="C175" s="94" t="s">
        <v>898</v>
      </c>
      <c r="D175" s="94" t="s">
        <v>221</v>
      </c>
      <c r="E175" s="95">
        <f>E176</f>
        <v>45</v>
      </c>
      <c r="F175" s="95">
        <f>F176</f>
        <v>5.9817200000000001</v>
      </c>
      <c r="G175" s="113">
        <f t="shared" si="7"/>
        <v>0.13292711111111111</v>
      </c>
    </row>
    <row r="176" spans="1:7" s="92" customFormat="1" ht="18" customHeight="1">
      <c r="A176" s="93" t="s">
        <v>668</v>
      </c>
      <c r="B176" s="94" t="s">
        <v>675</v>
      </c>
      <c r="C176" s="94" t="s">
        <v>898</v>
      </c>
      <c r="D176" s="94" t="s">
        <v>669</v>
      </c>
      <c r="E176" s="95">
        <f>'прил 3'!F155</f>
        <v>45</v>
      </c>
      <c r="F176" s="95">
        <f>'прил 3'!G155</f>
        <v>5.9817200000000001</v>
      </c>
      <c r="G176" s="113">
        <f t="shared" si="7"/>
        <v>0.13292711111111111</v>
      </c>
    </row>
    <row r="177" spans="1:7" s="92" customFormat="1" ht="18.75" customHeight="1">
      <c r="A177" s="93" t="s">
        <v>1513</v>
      </c>
      <c r="B177" s="94" t="s">
        <v>675</v>
      </c>
      <c r="C177" s="94" t="s">
        <v>1514</v>
      </c>
      <c r="D177" s="94" t="s">
        <v>654</v>
      </c>
      <c r="E177" s="95">
        <f>E178+E180</f>
        <v>1819.318</v>
      </c>
      <c r="F177" s="95">
        <f>F178+F180</f>
        <v>1696.7075599999998</v>
      </c>
      <c r="G177" s="113">
        <f t="shared" si="7"/>
        <v>0.93260637227796339</v>
      </c>
    </row>
    <row r="178" spans="1:7" s="92" customFormat="1" ht="54">
      <c r="A178" s="93" t="s">
        <v>663</v>
      </c>
      <c r="B178" s="94" t="s">
        <v>675</v>
      </c>
      <c r="C178" s="94" t="s">
        <v>1514</v>
      </c>
      <c r="D178" s="94" t="s">
        <v>664</v>
      </c>
      <c r="E178" s="95">
        <f>E179</f>
        <v>1374.29971</v>
      </c>
      <c r="F178" s="95">
        <f>F179</f>
        <v>1360.2788499999999</v>
      </c>
      <c r="G178" s="113">
        <f t="shared" si="7"/>
        <v>0.98979781491767904</v>
      </c>
    </row>
    <row r="179" spans="1:7" s="92" customFormat="1">
      <c r="A179" s="93" t="s">
        <v>665</v>
      </c>
      <c r="B179" s="94" t="s">
        <v>675</v>
      </c>
      <c r="C179" s="94" t="s">
        <v>1514</v>
      </c>
      <c r="D179" s="94" t="s">
        <v>666</v>
      </c>
      <c r="E179" s="95">
        <f>'прил 3'!F158</f>
        <v>1374.29971</v>
      </c>
      <c r="F179" s="95">
        <f>'прил 3'!G158</f>
        <v>1360.2788499999999</v>
      </c>
      <c r="G179" s="113">
        <f t="shared" si="7"/>
        <v>0.98979781491767904</v>
      </c>
    </row>
    <row r="180" spans="1:7" s="92" customFormat="1">
      <c r="A180" s="93" t="s">
        <v>667</v>
      </c>
      <c r="B180" s="94" t="s">
        <v>675</v>
      </c>
      <c r="C180" s="94" t="s">
        <v>1514</v>
      </c>
      <c r="D180" s="94" t="s">
        <v>221</v>
      </c>
      <c r="E180" s="95">
        <f>E181</f>
        <v>445.01828999999998</v>
      </c>
      <c r="F180" s="95">
        <f>F181</f>
        <v>336.42871000000002</v>
      </c>
      <c r="G180" s="113">
        <f t="shared" si="7"/>
        <v>0.75598850105688919</v>
      </c>
    </row>
    <row r="181" spans="1:7" s="92" customFormat="1" ht="19.5" customHeight="1">
      <c r="A181" s="93" t="s">
        <v>668</v>
      </c>
      <c r="B181" s="94" t="s">
        <v>675</v>
      </c>
      <c r="C181" s="94" t="s">
        <v>1514</v>
      </c>
      <c r="D181" s="94" t="s">
        <v>669</v>
      </c>
      <c r="E181" s="95">
        <f>'прил 3'!F160</f>
        <v>445.01828999999998</v>
      </c>
      <c r="F181" s="95">
        <f>'прил 3'!G160</f>
        <v>336.42871000000002</v>
      </c>
      <c r="G181" s="113">
        <f t="shared" si="7"/>
        <v>0.75598850105688919</v>
      </c>
    </row>
    <row r="182" spans="1:7" s="92" customFormat="1" ht="20.25" customHeight="1">
      <c r="A182" s="93" t="s">
        <v>1515</v>
      </c>
      <c r="B182" s="94" t="s">
        <v>675</v>
      </c>
      <c r="C182" s="94" t="s">
        <v>1516</v>
      </c>
      <c r="D182" s="94" t="s">
        <v>654</v>
      </c>
      <c r="E182" s="95">
        <f>E183+E185</f>
        <v>2691.4160000000002</v>
      </c>
      <c r="F182" s="95">
        <f>F183+F185</f>
        <v>2691.4160000000002</v>
      </c>
      <c r="G182" s="113">
        <f t="shared" si="7"/>
        <v>1</v>
      </c>
    </row>
    <row r="183" spans="1:7" ht="54" outlineLevel="6">
      <c r="A183" s="93" t="s">
        <v>663</v>
      </c>
      <c r="B183" s="94" t="s">
        <v>675</v>
      </c>
      <c r="C183" s="94" t="s">
        <v>1516</v>
      </c>
      <c r="D183" s="94" t="s">
        <v>664</v>
      </c>
      <c r="E183" s="95">
        <f>E184</f>
        <v>1929.04</v>
      </c>
      <c r="F183" s="95">
        <f>F184</f>
        <v>1929.04</v>
      </c>
      <c r="G183" s="113">
        <f t="shared" si="7"/>
        <v>1</v>
      </c>
    </row>
    <row r="184" spans="1:7" ht="29.25" customHeight="1" outlineLevel="6">
      <c r="A184" s="93" t="s">
        <v>665</v>
      </c>
      <c r="B184" s="94" t="s">
        <v>675</v>
      </c>
      <c r="C184" s="94" t="s">
        <v>1516</v>
      </c>
      <c r="D184" s="94" t="s">
        <v>666</v>
      </c>
      <c r="E184" s="95">
        <f>'прил 3'!F163</f>
        <v>1929.04</v>
      </c>
      <c r="F184" s="95">
        <f>'прил 3'!G163</f>
        <v>1929.04</v>
      </c>
      <c r="G184" s="113">
        <f t="shared" si="7"/>
        <v>1</v>
      </c>
    </row>
    <row r="185" spans="1:7" outlineLevel="6">
      <c r="A185" s="93" t="s">
        <v>667</v>
      </c>
      <c r="B185" s="94" t="s">
        <v>675</v>
      </c>
      <c r="C185" s="94" t="s">
        <v>1516</v>
      </c>
      <c r="D185" s="94" t="s">
        <v>221</v>
      </c>
      <c r="E185" s="95">
        <f>E186</f>
        <v>762.37599999999998</v>
      </c>
      <c r="F185" s="95">
        <f>F186</f>
        <v>762.37599999999998</v>
      </c>
      <c r="G185" s="113">
        <f t="shared" si="7"/>
        <v>1</v>
      </c>
    </row>
    <row r="186" spans="1:7" ht="36" outlineLevel="6">
      <c r="A186" s="93" t="s">
        <v>668</v>
      </c>
      <c r="B186" s="94" t="s">
        <v>675</v>
      </c>
      <c r="C186" s="94" t="s">
        <v>1516</v>
      </c>
      <c r="D186" s="94" t="s">
        <v>669</v>
      </c>
      <c r="E186" s="95">
        <f>'прил 3'!F165</f>
        <v>762.37599999999998</v>
      </c>
      <c r="F186" s="95">
        <f>'прил 3'!G165</f>
        <v>762.37599999999998</v>
      </c>
      <c r="G186" s="113">
        <f t="shared" si="7"/>
        <v>1</v>
      </c>
    </row>
    <row r="187" spans="1:7" ht="44.25" customHeight="1" outlineLevel="6">
      <c r="A187" s="98" t="s">
        <v>1517</v>
      </c>
      <c r="B187" s="94" t="s">
        <v>675</v>
      </c>
      <c r="C187" s="94" t="s">
        <v>731</v>
      </c>
      <c r="D187" s="94" t="s">
        <v>654</v>
      </c>
      <c r="E187" s="95">
        <f>E188+E190</f>
        <v>721.83129999999994</v>
      </c>
      <c r="F187" s="95">
        <f>F188+F190</f>
        <v>660.05475999999999</v>
      </c>
      <c r="G187" s="113">
        <f t="shared" si="7"/>
        <v>0.91441692816590259</v>
      </c>
    </row>
    <row r="188" spans="1:7" ht="20.25" customHeight="1" outlineLevel="6">
      <c r="A188" s="93" t="s">
        <v>663</v>
      </c>
      <c r="B188" s="94" t="s">
        <v>675</v>
      </c>
      <c r="C188" s="94" t="s">
        <v>731</v>
      </c>
      <c r="D188" s="94" t="s">
        <v>664</v>
      </c>
      <c r="E188" s="95">
        <f>E189</f>
        <v>608.80499999999995</v>
      </c>
      <c r="F188" s="95">
        <f>F189</f>
        <v>562.97578999999996</v>
      </c>
      <c r="G188" s="113">
        <f t="shared" si="7"/>
        <v>0.92472267803319619</v>
      </c>
    </row>
    <row r="189" spans="1:7" outlineLevel="6">
      <c r="A189" s="93" t="s">
        <v>665</v>
      </c>
      <c r="B189" s="94" t="s">
        <v>675</v>
      </c>
      <c r="C189" s="94" t="s">
        <v>731</v>
      </c>
      <c r="D189" s="94" t="s">
        <v>666</v>
      </c>
      <c r="E189" s="95">
        <f>'прил 3'!F168</f>
        <v>608.80499999999995</v>
      </c>
      <c r="F189" s="95">
        <f>'прил 3'!G168</f>
        <v>562.97578999999996</v>
      </c>
      <c r="G189" s="113">
        <f t="shared" si="7"/>
        <v>0.92472267803319619</v>
      </c>
    </row>
    <row r="190" spans="1:7" ht="21.75" customHeight="1" outlineLevel="6">
      <c r="A190" s="93" t="s">
        <v>667</v>
      </c>
      <c r="B190" s="94" t="s">
        <v>675</v>
      </c>
      <c r="C190" s="94" t="s">
        <v>731</v>
      </c>
      <c r="D190" s="94" t="s">
        <v>221</v>
      </c>
      <c r="E190" s="95">
        <f>E191</f>
        <v>113.02630000000001</v>
      </c>
      <c r="F190" s="95">
        <f>F191</f>
        <v>97.078969999999998</v>
      </c>
      <c r="G190" s="113">
        <f t="shared" si="7"/>
        <v>0.85890602452703479</v>
      </c>
    </row>
    <row r="191" spans="1:7" ht="19.5" customHeight="1" outlineLevel="6">
      <c r="A191" s="93" t="s">
        <v>668</v>
      </c>
      <c r="B191" s="94" t="s">
        <v>675</v>
      </c>
      <c r="C191" s="94" t="s">
        <v>731</v>
      </c>
      <c r="D191" s="94" t="s">
        <v>669</v>
      </c>
      <c r="E191" s="95">
        <f>'прил 3'!F170</f>
        <v>113.02630000000001</v>
      </c>
      <c r="F191" s="95">
        <f>'прил 3'!G170</f>
        <v>97.078969999999998</v>
      </c>
      <c r="G191" s="113">
        <f t="shared" si="7"/>
        <v>0.85890602452703479</v>
      </c>
    </row>
    <row r="192" spans="1:7" ht="55.5" customHeight="1" outlineLevel="6">
      <c r="A192" s="93" t="s">
        <v>1682</v>
      </c>
      <c r="B192" s="94" t="s">
        <v>675</v>
      </c>
      <c r="C192" s="94" t="s">
        <v>1519</v>
      </c>
      <c r="D192" s="94" t="s">
        <v>654</v>
      </c>
      <c r="E192" s="95">
        <f>E193</f>
        <v>643.12559999999996</v>
      </c>
      <c r="F192" s="95">
        <f>F193</f>
        <v>643.12559999999996</v>
      </c>
      <c r="G192" s="113">
        <f t="shared" si="7"/>
        <v>1</v>
      </c>
    </row>
    <row r="193" spans="1:7" ht="21.75" customHeight="1" outlineLevel="6">
      <c r="A193" s="93" t="s">
        <v>667</v>
      </c>
      <c r="B193" s="94" t="s">
        <v>675</v>
      </c>
      <c r="C193" s="94" t="s">
        <v>1519</v>
      </c>
      <c r="D193" s="94" t="s">
        <v>221</v>
      </c>
      <c r="E193" s="95">
        <f>E194</f>
        <v>643.12559999999996</v>
      </c>
      <c r="F193" s="95">
        <f>F194</f>
        <v>643.12559999999996</v>
      </c>
      <c r="G193" s="113">
        <f t="shared" si="7"/>
        <v>1</v>
      </c>
    </row>
    <row r="194" spans="1:7" ht="19.5" customHeight="1" outlineLevel="6">
      <c r="A194" s="93" t="s">
        <v>668</v>
      </c>
      <c r="B194" s="94" t="s">
        <v>675</v>
      </c>
      <c r="C194" s="94" t="s">
        <v>1519</v>
      </c>
      <c r="D194" s="94" t="s">
        <v>669</v>
      </c>
      <c r="E194" s="95">
        <f>'прил 3'!F173</f>
        <v>643.12559999999996</v>
      </c>
      <c r="F194" s="95">
        <f>'прил 3'!G173</f>
        <v>643.12559999999996</v>
      </c>
      <c r="G194" s="113">
        <f t="shared" si="7"/>
        <v>1</v>
      </c>
    </row>
    <row r="195" spans="1:7" ht="34.799999999999997" outlineLevel="1">
      <c r="A195" s="88" t="s">
        <v>737</v>
      </c>
      <c r="B195" s="89" t="s">
        <v>738</v>
      </c>
      <c r="C195" s="89" t="s">
        <v>653</v>
      </c>
      <c r="D195" s="89" t="s">
        <v>654</v>
      </c>
      <c r="E195" s="90">
        <f>E196</f>
        <v>24423.495999999999</v>
      </c>
      <c r="F195" s="90">
        <f>F196</f>
        <v>12406.7984</v>
      </c>
      <c r="G195" s="91">
        <f t="shared" si="7"/>
        <v>0.50798617855527317</v>
      </c>
    </row>
    <row r="196" spans="1:7" ht="36" outlineLevel="1">
      <c r="A196" s="93" t="s">
        <v>739</v>
      </c>
      <c r="B196" s="94" t="s">
        <v>740</v>
      </c>
      <c r="C196" s="94" t="s">
        <v>653</v>
      </c>
      <c r="D196" s="94" t="s">
        <v>654</v>
      </c>
      <c r="E196" s="95">
        <f>E197</f>
        <v>24423.495999999999</v>
      </c>
      <c r="F196" s="95">
        <f>F197</f>
        <v>12406.7984</v>
      </c>
      <c r="G196" s="113">
        <f t="shared" si="7"/>
        <v>0.50798617855527317</v>
      </c>
    </row>
    <row r="197" spans="1:7" ht="25.5" customHeight="1" outlineLevel="1">
      <c r="A197" s="93" t="s">
        <v>736</v>
      </c>
      <c r="B197" s="94" t="s">
        <v>740</v>
      </c>
      <c r="C197" s="94" t="s">
        <v>660</v>
      </c>
      <c r="D197" s="94" t="s">
        <v>654</v>
      </c>
      <c r="E197" s="95">
        <f>E198+E201</f>
        <v>24423.495999999999</v>
      </c>
      <c r="F197" s="95">
        <f>F198+F201</f>
        <v>12406.7984</v>
      </c>
      <c r="G197" s="113">
        <f t="shared" si="7"/>
        <v>0.50798617855527317</v>
      </c>
    </row>
    <row r="198" spans="1:7" ht="36" outlineLevel="1">
      <c r="A198" s="93" t="s">
        <v>741</v>
      </c>
      <c r="B198" s="94" t="s">
        <v>740</v>
      </c>
      <c r="C198" s="94" t="s">
        <v>742</v>
      </c>
      <c r="D198" s="94" t="s">
        <v>654</v>
      </c>
      <c r="E198" s="95">
        <f>E199</f>
        <v>250</v>
      </c>
      <c r="F198" s="95">
        <f>F199</f>
        <v>110</v>
      </c>
      <c r="G198" s="113">
        <f t="shared" si="7"/>
        <v>0.44</v>
      </c>
    </row>
    <row r="199" spans="1:7" ht="17.25" customHeight="1" outlineLevel="1">
      <c r="A199" s="93" t="s">
        <v>667</v>
      </c>
      <c r="B199" s="94" t="s">
        <v>740</v>
      </c>
      <c r="C199" s="94" t="s">
        <v>742</v>
      </c>
      <c r="D199" s="94" t="s">
        <v>221</v>
      </c>
      <c r="E199" s="95">
        <f>E200</f>
        <v>250</v>
      </c>
      <c r="F199" s="95">
        <f>F200</f>
        <v>110</v>
      </c>
      <c r="G199" s="113">
        <f t="shared" si="7"/>
        <v>0.44</v>
      </c>
    </row>
    <row r="200" spans="1:7" ht="18.75" customHeight="1" outlineLevel="1">
      <c r="A200" s="93" t="s">
        <v>668</v>
      </c>
      <c r="B200" s="94" t="s">
        <v>740</v>
      </c>
      <c r="C200" s="94" t="s">
        <v>742</v>
      </c>
      <c r="D200" s="94" t="s">
        <v>669</v>
      </c>
      <c r="E200" s="95">
        <f>'прил 3'!F179</f>
        <v>250</v>
      </c>
      <c r="F200" s="95">
        <f>'прил 3'!G179</f>
        <v>110</v>
      </c>
      <c r="G200" s="113">
        <f t="shared" si="7"/>
        <v>0.44</v>
      </c>
    </row>
    <row r="201" spans="1:7" ht="36" outlineLevel="4">
      <c r="A201" s="93" t="s">
        <v>1520</v>
      </c>
      <c r="B201" s="94" t="s">
        <v>740</v>
      </c>
      <c r="C201" s="94" t="s">
        <v>1521</v>
      </c>
      <c r="D201" s="94" t="s">
        <v>654</v>
      </c>
      <c r="E201" s="95">
        <f>E202</f>
        <v>24173.495999999999</v>
      </c>
      <c r="F201" s="95">
        <f>F202</f>
        <v>12296.7984</v>
      </c>
      <c r="G201" s="113">
        <f t="shared" si="7"/>
        <v>0.50868928515759571</v>
      </c>
    </row>
    <row r="202" spans="1:7" ht="17.25" customHeight="1" outlineLevel="5">
      <c r="A202" s="93" t="s">
        <v>667</v>
      </c>
      <c r="B202" s="94" t="s">
        <v>740</v>
      </c>
      <c r="C202" s="94" t="s">
        <v>1521</v>
      </c>
      <c r="D202" s="94" t="s">
        <v>221</v>
      </c>
      <c r="E202" s="95">
        <f>E203</f>
        <v>24173.495999999999</v>
      </c>
      <c r="F202" s="95">
        <f>F203</f>
        <v>12296.7984</v>
      </c>
      <c r="G202" s="113">
        <f t="shared" si="7"/>
        <v>0.50868928515759571</v>
      </c>
    </row>
    <row r="203" spans="1:7" ht="21" customHeight="1" outlineLevel="6">
      <c r="A203" s="93" t="s">
        <v>668</v>
      </c>
      <c r="B203" s="94" t="s">
        <v>740</v>
      </c>
      <c r="C203" s="94" t="s">
        <v>1521</v>
      </c>
      <c r="D203" s="94" t="s">
        <v>669</v>
      </c>
      <c r="E203" s="95">
        <f>'прил 3'!F182</f>
        <v>24173.495999999999</v>
      </c>
      <c r="F203" s="95">
        <f>'прил 3'!G182</f>
        <v>12296.7984</v>
      </c>
      <c r="G203" s="113">
        <f t="shared" si="7"/>
        <v>0.50868928515759571</v>
      </c>
    </row>
    <row r="204" spans="1:7" ht="20.25" customHeight="1" outlineLevel="6">
      <c r="A204" s="88" t="s">
        <v>743</v>
      </c>
      <c r="B204" s="89" t="s">
        <v>744</v>
      </c>
      <c r="C204" s="89" t="s">
        <v>653</v>
      </c>
      <c r="D204" s="89" t="s">
        <v>654</v>
      </c>
      <c r="E204" s="90">
        <f>E205+E211+E217+E229</f>
        <v>24594.977779999997</v>
      </c>
      <c r="F204" s="90">
        <f>F205+F211+F217+F229</f>
        <v>22647.868430000002</v>
      </c>
      <c r="G204" s="91">
        <f t="shared" si="7"/>
        <v>0.9208330510636471</v>
      </c>
    </row>
    <row r="205" spans="1:7" outlineLevel="6">
      <c r="A205" s="93" t="s">
        <v>745</v>
      </c>
      <c r="B205" s="94" t="s">
        <v>746</v>
      </c>
      <c r="C205" s="94" t="s">
        <v>653</v>
      </c>
      <c r="D205" s="94" t="s">
        <v>654</v>
      </c>
      <c r="E205" s="95">
        <f t="shared" ref="E205:F209" si="8">E206</f>
        <v>316.85000000000002</v>
      </c>
      <c r="F205" s="95">
        <f t="shared" si="8"/>
        <v>0</v>
      </c>
      <c r="G205" s="113">
        <f t="shared" si="7"/>
        <v>0</v>
      </c>
    </row>
    <row r="206" spans="1:7" ht="19.5" customHeight="1" outlineLevel="6">
      <c r="A206" s="93" t="s">
        <v>736</v>
      </c>
      <c r="B206" s="94" t="s">
        <v>746</v>
      </c>
      <c r="C206" s="94" t="s">
        <v>660</v>
      </c>
      <c r="D206" s="94" t="s">
        <v>654</v>
      </c>
      <c r="E206" s="95">
        <f t="shared" si="8"/>
        <v>316.85000000000002</v>
      </c>
      <c r="F206" s="95">
        <f t="shared" si="8"/>
        <v>0</v>
      </c>
      <c r="G206" s="113">
        <f t="shared" si="7"/>
        <v>0</v>
      </c>
    </row>
    <row r="207" spans="1:7" ht="19.5" customHeight="1" outlineLevel="6">
      <c r="A207" s="93" t="s">
        <v>678</v>
      </c>
      <c r="B207" s="94" t="s">
        <v>746</v>
      </c>
      <c r="C207" s="94" t="s">
        <v>679</v>
      </c>
      <c r="D207" s="94" t="s">
        <v>654</v>
      </c>
      <c r="E207" s="95">
        <f t="shared" si="8"/>
        <v>316.85000000000002</v>
      </c>
      <c r="F207" s="95">
        <f t="shared" si="8"/>
        <v>0</v>
      </c>
      <c r="G207" s="113">
        <f t="shared" si="7"/>
        <v>0</v>
      </c>
    </row>
    <row r="208" spans="1:7" s="92" customFormat="1" ht="57.75" customHeight="1">
      <c r="A208" s="101" t="s">
        <v>1522</v>
      </c>
      <c r="B208" s="94" t="s">
        <v>746</v>
      </c>
      <c r="C208" s="94" t="s">
        <v>747</v>
      </c>
      <c r="D208" s="94" t="s">
        <v>654</v>
      </c>
      <c r="E208" s="95">
        <f t="shared" si="8"/>
        <v>316.85000000000002</v>
      </c>
      <c r="F208" s="95">
        <f t="shared" si="8"/>
        <v>0</v>
      </c>
      <c r="G208" s="113">
        <f t="shared" si="7"/>
        <v>0</v>
      </c>
    </row>
    <row r="209" spans="1:7" s="92" customFormat="1">
      <c r="A209" s="93" t="s">
        <v>667</v>
      </c>
      <c r="B209" s="94" t="s">
        <v>746</v>
      </c>
      <c r="C209" s="94" t="s">
        <v>747</v>
      </c>
      <c r="D209" s="94" t="s">
        <v>221</v>
      </c>
      <c r="E209" s="95">
        <f t="shared" si="8"/>
        <v>316.85000000000002</v>
      </c>
      <c r="F209" s="95">
        <f t="shared" si="8"/>
        <v>0</v>
      </c>
      <c r="G209" s="113">
        <f t="shared" ref="G209:G272" si="9">F209/E209</f>
        <v>0</v>
      </c>
    </row>
    <row r="210" spans="1:7" s="92" customFormat="1" ht="37.5" customHeight="1">
      <c r="A210" s="93" t="s">
        <v>668</v>
      </c>
      <c r="B210" s="94" t="s">
        <v>746</v>
      </c>
      <c r="C210" s="94" t="s">
        <v>747</v>
      </c>
      <c r="D210" s="94" t="s">
        <v>669</v>
      </c>
      <c r="E210" s="95">
        <f>'прил 3'!F189</f>
        <v>316.85000000000002</v>
      </c>
      <c r="F210" s="95">
        <f>'прил 3'!G189</f>
        <v>0</v>
      </c>
      <c r="G210" s="113">
        <f t="shared" si="9"/>
        <v>0</v>
      </c>
    </row>
    <row r="211" spans="1:7" s="92" customFormat="1">
      <c r="A211" s="93" t="s">
        <v>748</v>
      </c>
      <c r="B211" s="94" t="s">
        <v>749</v>
      </c>
      <c r="C211" s="94" t="s">
        <v>653</v>
      </c>
      <c r="D211" s="94" t="s">
        <v>654</v>
      </c>
      <c r="E211" s="95">
        <f t="shared" ref="E211:F215" si="10">E212</f>
        <v>3.2229999999999999</v>
      </c>
      <c r="F211" s="95">
        <f t="shared" si="10"/>
        <v>0</v>
      </c>
      <c r="G211" s="113">
        <f t="shared" si="9"/>
        <v>0</v>
      </c>
    </row>
    <row r="212" spans="1:7" s="92" customFormat="1">
      <c r="A212" s="93" t="s">
        <v>659</v>
      </c>
      <c r="B212" s="94" t="s">
        <v>749</v>
      </c>
      <c r="C212" s="94" t="s">
        <v>660</v>
      </c>
      <c r="D212" s="94" t="s">
        <v>654</v>
      </c>
      <c r="E212" s="95">
        <f t="shared" si="10"/>
        <v>3.2229999999999999</v>
      </c>
      <c r="F212" s="95">
        <f t="shared" si="10"/>
        <v>0</v>
      </c>
      <c r="G212" s="113">
        <f t="shared" si="9"/>
        <v>0</v>
      </c>
    </row>
    <row r="213" spans="1:7" s="92" customFormat="1" ht="18.75" customHeight="1">
      <c r="A213" s="93" t="s">
        <v>678</v>
      </c>
      <c r="B213" s="94" t="s">
        <v>749</v>
      </c>
      <c r="C213" s="94" t="s">
        <v>679</v>
      </c>
      <c r="D213" s="94" t="s">
        <v>654</v>
      </c>
      <c r="E213" s="95">
        <f t="shared" si="10"/>
        <v>3.2229999999999999</v>
      </c>
      <c r="F213" s="95">
        <f t="shared" si="10"/>
        <v>0</v>
      </c>
      <c r="G213" s="113">
        <f t="shared" si="9"/>
        <v>0</v>
      </c>
    </row>
    <row r="214" spans="1:7" s="92" customFormat="1" ht="84.75" customHeight="1">
      <c r="A214" s="98" t="s">
        <v>1523</v>
      </c>
      <c r="B214" s="94" t="s">
        <v>749</v>
      </c>
      <c r="C214" s="94" t="s">
        <v>1524</v>
      </c>
      <c r="D214" s="94" t="s">
        <v>654</v>
      </c>
      <c r="E214" s="95">
        <f t="shared" si="10"/>
        <v>3.2229999999999999</v>
      </c>
      <c r="F214" s="95">
        <f t="shared" si="10"/>
        <v>0</v>
      </c>
      <c r="G214" s="113">
        <f t="shared" si="9"/>
        <v>0</v>
      </c>
    </row>
    <row r="215" spans="1:7" s="92" customFormat="1">
      <c r="A215" s="93" t="s">
        <v>667</v>
      </c>
      <c r="B215" s="94" t="s">
        <v>749</v>
      </c>
      <c r="C215" s="94" t="s">
        <v>1524</v>
      </c>
      <c r="D215" s="94" t="s">
        <v>221</v>
      </c>
      <c r="E215" s="95">
        <f t="shared" si="10"/>
        <v>3.2229999999999999</v>
      </c>
      <c r="F215" s="95">
        <f t="shared" si="10"/>
        <v>0</v>
      </c>
      <c r="G215" s="113">
        <f t="shared" si="9"/>
        <v>0</v>
      </c>
    </row>
    <row r="216" spans="1:7" s="92" customFormat="1" ht="36.75" customHeight="1">
      <c r="A216" s="93" t="s">
        <v>668</v>
      </c>
      <c r="B216" s="94" t="s">
        <v>749</v>
      </c>
      <c r="C216" s="94" t="s">
        <v>1524</v>
      </c>
      <c r="D216" s="94" t="s">
        <v>669</v>
      </c>
      <c r="E216" s="95">
        <f>'прил 3'!F195</f>
        <v>3.2229999999999999</v>
      </c>
      <c r="F216" s="95">
        <f>'прил 3'!G195</f>
        <v>0</v>
      </c>
      <c r="G216" s="113">
        <f t="shared" si="9"/>
        <v>0</v>
      </c>
    </row>
    <row r="217" spans="1:7" s="92" customFormat="1">
      <c r="A217" s="93" t="s">
        <v>750</v>
      </c>
      <c r="B217" s="94" t="s">
        <v>751</v>
      </c>
      <c r="C217" s="94" t="s">
        <v>653</v>
      </c>
      <c r="D217" s="94" t="s">
        <v>654</v>
      </c>
      <c r="E217" s="95">
        <f>E218</f>
        <v>23061.904779999997</v>
      </c>
      <c r="F217" s="95">
        <f>F218</f>
        <v>21469.402280000002</v>
      </c>
      <c r="G217" s="113">
        <f t="shared" si="9"/>
        <v>0.93094661888548502</v>
      </c>
    </row>
    <row r="218" spans="1:7" s="92" customFormat="1" ht="36">
      <c r="A218" s="233" t="s">
        <v>1525</v>
      </c>
      <c r="B218" s="227" t="s">
        <v>751</v>
      </c>
      <c r="C218" s="227" t="s">
        <v>1526</v>
      </c>
      <c r="D218" s="227" t="s">
        <v>654</v>
      </c>
      <c r="E218" s="95">
        <f>E219</f>
        <v>23061.904779999997</v>
      </c>
      <c r="F218" s="95">
        <f>F219</f>
        <v>21469.402280000002</v>
      </c>
      <c r="G218" s="113">
        <f t="shared" si="9"/>
        <v>0.93094661888548502</v>
      </c>
    </row>
    <row r="219" spans="1:7" s="92" customFormat="1" ht="20.25" customHeight="1">
      <c r="A219" s="93" t="s">
        <v>1527</v>
      </c>
      <c r="B219" s="94" t="s">
        <v>751</v>
      </c>
      <c r="C219" s="94" t="s">
        <v>1528</v>
      </c>
      <c r="D219" s="94" t="s">
        <v>654</v>
      </c>
      <c r="E219" s="95">
        <f>E220+E226+E223</f>
        <v>23061.904779999997</v>
      </c>
      <c r="F219" s="95">
        <f>F220+F226+F223</f>
        <v>21469.402280000002</v>
      </c>
      <c r="G219" s="113">
        <f t="shared" si="9"/>
        <v>0.93094661888548502</v>
      </c>
    </row>
    <row r="220" spans="1:7" s="92" customFormat="1" ht="21.75" customHeight="1">
      <c r="A220" s="235" t="s">
        <v>1529</v>
      </c>
      <c r="B220" s="94" t="s">
        <v>751</v>
      </c>
      <c r="C220" s="94" t="s">
        <v>1530</v>
      </c>
      <c r="D220" s="94" t="s">
        <v>654</v>
      </c>
      <c r="E220" s="95">
        <f>E221</f>
        <v>13153.88</v>
      </c>
      <c r="F220" s="95">
        <f>F221</f>
        <v>11561.377500000001</v>
      </c>
      <c r="G220" s="113">
        <f t="shared" si="9"/>
        <v>0.8789328699972937</v>
      </c>
    </row>
    <row r="221" spans="1:7" s="92" customFormat="1">
      <c r="A221" s="93" t="s">
        <v>667</v>
      </c>
      <c r="B221" s="94" t="s">
        <v>751</v>
      </c>
      <c r="C221" s="94" t="s">
        <v>1530</v>
      </c>
      <c r="D221" s="94" t="s">
        <v>221</v>
      </c>
      <c r="E221" s="95">
        <f>E222</f>
        <v>13153.88</v>
      </c>
      <c r="F221" s="95">
        <f>F222</f>
        <v>11561.377500000001</v>
      </c>
      <c r="G221" s="113">
        <f t="shared" si="9"/>
        <v>0.8789328699972937</v>
      </c>
    </row>
    <row r="222" spans="1:7" s="92" customFormat="1" ht="18" customHeight="1">
      <c r="A222" s="93" t="s">
        <v>668</v>
      </c>
      <c r="B222" s="94" t="s">
        <v>751</v>
      </c>
      <c r="C222" s="94" t="s">
        <v>1530</v>
      </c>
      <c r="D222" s="94" t="s">
        <v>669</v>
      </c>
      <c r="E222" s="95">
        <f>'прил 3'!F201</f>
        <v>13153.88</v>
      </c>
      <c r="F222" s="95">
        <f>'прил 3'!G201</f>
        <v>11561.377500000001</v>
      </c>
      <c r="G222" s="113">
        <f t="shared" si="9"/>
        <v>0.8789328699972937</v>
      </c>
    </row>
    <row r="223" spans="1:7" s="92" customFormat="1" ht="21" customHeight="1">
      <c r="A223" s="98" t="s">
        <v>1531</v>
      </c>
      <c r="B223" s="94" t="s">
        <v>751</v>
      </c>
      <c r="C223" s="94" t="s">
        <v>1532</v>
      </c>
      <c r="D223" s="94" t="s">
        <v>654</v>
      </c>
      <c r="E223" s="95">
        <f>E224</f>
        <v>9814.3274199999996</v>
      </c>
      <c r="F223" s="95">
        <f>F224</f>
        <v>9814.3274199999996</v>
      </c>
      <c r="G223" s="113">
        <f t="shared" si="9"/>
        <v>1</v>
      </c>
    </row>
    <row r="224" spans="1:7" s="92" customFormat="1">
      <c r="A224" s="93" t="s">
        <v>667</v>
      </c>
      <c r="B224" s="94" t="s">
        <v>751</v>
      </c>
      <c r="C224" s="94" t="s">
        <v>1532</v>
      </c>
      <c r="D224" s="94" t="s">
        <v>221</v>
      </c>
      <c r="E224" s="95">
        <f>E225</f>
        <v>9814.3274199999996</v>
      </c>
      <c r="F224" s="95">
        <f>F225</f>
        <v>9814.3274199999996</v>
      </c>
      <c r="G224" s="113">
        <f t="shared" si="9"/>
        <v>1</v>
      </c>
    </row>
    <row r="225" spans="1:7" s="92" customFormat="1" ht="36">
      <c r="A225" s="93" t="s">
        <v>668</v>
      </c>
      <c r="B225" s="94" t="s">
        <v>751</v>
      </c>
      <c r="C225" s="94" t="s">
        <v>1532</v>
      </c>
      <c r="D225" s="94" t="s">
        <v>669</v>
      </c>
      <c r="E225" s="95">
        <f>'прил 3'!F204</f>
        <v>9814.3274199999996</v>
      </c>
      <c r="F225" s="95">
        <f>'прил 3'!G204</f>
        <v>9814.3274199999996</v>
      </c>
      <c r="G225" s="113">
        <f t="shared" si="9"/>
        <v>1</v>
      </c>
    </row>
    <row r="226" spans="1:7" s="92" customFormat="1" ht="36">
      <c r="A226" s="93" t="s">
        <v>753</v>
      </c>
      <c r="B226" s="94" t="s">
        <v>751</v>
      </c>
      <c r="C226" s="94" t="s">
        <v>1533</v>
      </c>
      <c r="D226" s="94" t="s">
        <v>654</v>
      </c>
      <c r="E226" s="95">
        <f>E227</f>
        <v>93.697360000000003</v>
      </c>
      <c r="F226" s="95">
        <f>F227</f>
        <v>93.697360000000003</v>
      </c>
      <c r="G226" s="113">
        <f t="shared" si="9"/>
        <v>1</v>
      </c>
    </row>
    <row r="227" spans="1:7" s="92" customFormat="1">
      <c r="A227" s="93" t="s">
        <v>667</v>
      </c>
      <c r="B227" s="94" t="s">
        <v>751</v>
      </c>
      <c r="C227" s="94" t="s">
        <v>1533</v>
      </c>
      <c r="D227" s="94" t="s">
        <v>221</v>
      </c>
      <c r="E227" s="95">
        <f>E228</f>
        <v>93.697360000000003</v>
      </c>
      <c r="F227" s="95">
        <f>F228</f>
        <v>93.697360000000003</v>
      </c>
      <c r="G227" s="113">
        <f t="shared" si="9"/>
        <v>1</v>
      </c>
    </row>
    <row r="228" spans="1:7" s="92" customFormat="1" ht="36">
      <c r="A228" s="93" t="s">
        <v>668</v>
      </c>
      <c r="B228" s="94" t="s">
        <v>751</v>
      </c>
      <c r="C228" s="94" t="s">
        <v>1533</v>
      </c>
      <c r="D228" s="94" t="s">
        <v>669</v>
      </c>
      <c r="E228" s="95">
        <f>'прил 3'!F207</f>
        <v>93.697360000000003</v>
      </c>
      <c r="F228" s="95">
        <f>'прил 3'!G207</f>
        <v>93.697360000000003</v>
      </c>
      <c r="G228" s="113">
        <f t="shared" si="9"/>
        <v>1</v>
      </c>
    </row>
    <row r="229" spans="1:7" s="92" customFormat="1">
      <c r="A229" s="93" t="s">
        <v>754</v>
      </c>
      <c r="B229" s="94" t="s">
        <v>755</v>
      </c>
      <c r="C229" s="94" t="s">
        <v>653</v>
      </c>
      <c r="D229" s="94" t="s">
        <v>654</v>
      </c>
      <c r="E229" s="95">
        <f>E230</f>
        <v>1213</v>
      </c>
      <c r="F229" s="95">
        <f>F230</f>
        <v>1178.46615</v>
      </c>
      <c r="G229" s="113">
        <f t="shared" si="9"/>
        <v>0.97153021434460018</v>
      </c>
    </row>
    <row r="230" spans="1:7" s="92" customFormat="1" ht="47.25" customHeight="1">
      <c r="A230" s="233" t="s">
        <v>1534</v>
      </c>
      <c r="B230" s="227" t="s">
        <v>755</v>
      </c>
      <c r="C230" s="227" t="s">
        <v>1535</v>
      </c>
      <c r="D230" s="227" t="s">
        <v>654</v>
      </c>
      <c r="E230" s="95">
        <f>E231+E235</f>
        <v>1213</v>
      </c>
      <c r="F230" s="95">
        <f>F231+F235</f>
        <v>1178.46615</v>
      </c>
      <c r="G230" s="113">
        <f t="shared" si="9"/>
        <v>0.97153021434460018</v>
      </c>
    </row>
    <row r="231" spans="1:7" s="92" customFormat="1">
      <c r="A231" s="93" t="s">
        <v>1536</v>
      </c>
      <c r="B231" s="94" t="s">
        <v>755</v>
      </c>
      <c r="C231" s="94" t="s">
        <v>1537</v>
      </c>
      <c r="D231" s="94" t="s">
        <v>654</v>
      </c>
      <c r="E231" s="95">
        <f t="shared" ref="E231:F233" si="11">E232</f>
        <v>813</v>
      </c>
      <c r="F231" s="95">
        <f t="shared" si="11"/>
        <v>812.38122999999996</v>
      </c>
      <c r="G231" s="113">
        <f t="shared" si="9"/>
        <v>0.99923890528905279</v>
      </c>
    </row>
    <row r="232" spans="1:7" s="92" customFormat="1">
      <c r="A232" s="93" t="s">
        <v>1538</v>
      </c>
      <c r="B232" s="94" t="s">
        <v>755</v>
      </c>
      <c r="C232" s="94" t="s">
        <v>1539</v>
      </c>
      <c r="D232" s="94" t="s">
        <v>654</v>
      </c>
      <c r="E232" s="95">
        <f t="shared" si="11"/>
        <v>813</v>
      </c>
      <c r="F232" s="95">
        <f t="shared" si="11"/>
        <v>812.38122999999996</v>
      </c>
      <c r="G232" s="113">
        <f t="shared" si="9"/>
        <v>0.99923890528905279</v>
      </c>
    </row>
    <row r="233" spans="1:7" s="92" customFormat="1" ht="20.25" customHeight="1">
      <c r="A233" s="93" t="s">
        <v>667</v>
      </c>
      <c r="B233" s="94" t="s">
        <v>755</v>
      </c>
      <c r="C233" s="94" t="s">
        <v>1539</v>
      </c>
      <c r="D233" s="94" t="s">
        <v>221</v>
      </c>
      <c r="E233" s="95">
        <f t="shared" si="11"/>
        <v>813</v>
      </c>
      <c r="F233" s="95">
        <f t="shared" si="11"/>
        <v>812.38122999999996</v>
      </c>
      <c r="G233" s="113">
        <f t="shared" si="9"/>
        <v>0.99923890528905279</v>
      </c>
    </row>
    <row r="234" spans="1:7" s="92" customFormat="1" ht="20.25" customHeight="1">
      <c r="A234" s="93" t="s">
        <v>668</v>
      </c>
      <c r="B234" s="94" t="s">
        <v>755</v>
      </c>
      <c r="C234" s="94" t="s">
        <v>1539</v>
      </c>
      <c r="D234" s="94" t="s">
        <v>669</v>
      </c>
      <c r="E234" s="95">
        <f>'прил 3'!F213</f>
        <v>813</v>
      </c>
      <c r="F234" s="95">
        <f>'прил 3'!G213</f>
        <v>812.38122999999996</v>
      </c>
      <c r="G234" s="113">
        <f t="shared" si="9"/>
        <v>0.99923890528905279</v>
      </c>
    </row>
    <row r="235" spans="1:7" s="92" customFormat="1">
      <c r="A235" s="101" t="s">
        <v>1540</v>
      </c>
      <c r="B235" s="94" t="s">
        <v>755</v>
      </c>
      <c r="C235" s="94" t="s">
        <v>1541</v>
      </c>
      <c r="D235" s="94" t="s">
        <v>654</v>
      </c>
      <c r="E235" s="95">
        <f t="shared" ref="E235:F237" si="12">E236</f>
        <v>400</v>
      </c>
      <c r="F235" s="95">
        <f t="shared" si="12"/>
        <v>366.08492000000001</v>
      </c>
      <c r="G235" s="113">
        <f t="shared" si="9"/>
        <v>0.91521229999999998</v>
      </c>
    </row>
    <row r="236" spans="1:7" s="92" customFormat="1" ht="21" customHeight="1">
      <c r="A236" s="93" t="s">
        <v>1542</v>
      </c>
      <c r="B236" s="94" t="s">
        <v>755</v>
      </c>
      <c r="C236" s="94" t="s">
        <v>1543</v>
      </c>
      <c r="D236" s="94" t="s">
        <v>654</v>
      </c>
      <c r="E236" s="95">
        <f t="shared" si="12"/>
        <v>400</v>
      </c>
      <c r="F236" s="95">
        <f t="shared" si="12"/>
        <v>366.08492000000001</v>
      </c>
      <c r="G236" s="113">
        <f t="shared" si="9"/>
        <v>0.91521229999999998</v>
      </c>
    </row>
    <row r="237" spans="1:7" s="92" customFormat="1" ht="21" customHeight="1">
      <c r="A237" s="93" t="s">
        <v>667</v>
      </c>
      <c r="B237" s="94" t="s">
        <v>755</v>
      </c>
      <c r="C237" s="94" t="s">
        <v>1543</v>
      </c>
      <c r="D237" s="94" t="s">
        <v>221</v>
      </c>
      <c r="E237" s="95">
        <f t="shared" si="12"/>
        <v>400</v>
      </c>
      <c r="F237" s="95">
        <f t="shared" si="12"/>
        <v>366.08492000000001</v>
      </c>
      <c r="G237" s="113">
        <f t="shared" si="9"/>
        <v>0.91521229999999998</v>
      </c>
    </row>
    <row r="238" spans="1:7" s="92" customFormat="1" ht="36">
      <c r="A238" s="93" t="s">
        <v>668</v>
      </c>
      <c r="B238" s="94" t="s">
        <v>755</v>
      </c>
      <c r="C238" s="94" t="s">
        <v>1543</v>
      </c>
      <c r="D238" s="94" t="s">
        <v>669</v>
      </c>
      <c r="E238" s="95">
        <f>'прил 3'!F217</f>
        <v>400</v>
      </c>
      <c r="F238" s="95">
        <f>'прил 3'!G217</f>
        <v>366.08492000000001</v>
      </c>
      <c r="G238" s="113">
        <f t="shared" si="9"/>
        <v>0.91521229999999998</v>
      </c>
    </row>
    <row r="239" spans="1:7" s="92" customFormat="1" ht="26.25" customHeight="1">
      <c r="A239" s="88" t="s">
        <v>756</v>
      </c>
      <c r="B239" s="89" t="s">
        <v>757</v>
      </c>
      <c r="C239" s="89" t="s">
        <v>653</v>
      </c>
      <c r="D239" s="89" t="s">
        <v>654</v>
      </c>
      <c r="E239" s="90">
        <f>E240+E246+E266+E285</f>
        <v>73837.418779999993</v>
      </c>
      <c r="F239" s="90">
        <f>F240+F246+F266+F285</f>
        <v>72314.456609999994</v>
      </c>
      <c r="G239" s="91">
        <f t="shared" si="9"/>
        <v>0.97937411416645404</v>
      </c>
    </row>
    <row r="240" spans="1:7" s="92" customFormat="1">
      <c r="A240" s="93" t="s">
        <v>758</v>
      </c>
      <c r="B240" s="94" t="s">
        <v>759</v>
      </c>
      <c r="C240" s="94" t="s">
        <v>653</v>
      </c>
      <c r="D240" s="94" t="s">
        <v>654</v>
      </c>
      <c r="E240" s="95">
        <f t="shared" ref="E240:F244" si="13">E241</f>
        <v>1596.538</v>
      </c>
      <c r="F240" s="95">
        <f t="shared" si="13"/>
        <v>1506.88123</v>
      </c>
      <c r="G240" s="113">
        <f t="shared" si="9"/>
        <v>0.94384300906085539</v>
      </c>
    </row>
    <row r="241" spans="1:7" s="92" customFormat="1" ht="18.75" customHeight="1">
      <c r="A241" s="233" t="s">
        <v>1544</v>
      </c>
      <c r="B241" s="227" t="s">
        <v>759</v>
      </c>
      <c r="C241" s="227" t="s">
        <v>1502</v>
      </c>
      <c r="D241" s="227" t="s">
        <v>654</v>
      </c>
      <c r="E241" s="95">
        <f t="shared" si="13"/>
        <v>1596.538</v>
      </c>
      <c r="F241" s="95">
        <f t="shared" si="13"/>
        <v>1506.88123</v>
      </c>
      <c r="G241" s="113">
        <f t="shared" si="9"/>
        <v>0.94384300906085539</v>
      </c>
    </row>
    <row r="242" spans="1:7" s="92" customFormat="1" ht="18.75" customHeight="1">
      <c r="A242" s="93" t="s">
        <v>1545</v>
      </c>
      <c r="B242" s="94" t="s">
        <v>759</v>
      </c>
      <c r="C242" s="94" t="s">
        <v>1504</v>
      </c>
      <c r="D242" s="94" t="s">
        <v>654</v>
      </c>
      <c r="E242" s="95">
        <f t="shared" si="13"/>
        <v>1596.538</v>
      </c>
      <c r="F242" s="95">
        <f t="shared" si="13"/>
        <v>1506.88123</v>
      </c>
      <c r="G242" s="113">
        <f t="shared" si="9"/>
        <v>0.94384300906085539</v>
      </c>
    </row>
    <row r="243" spans="1:7" s="92" customFormat="1" ht="19.5" customHeight="1">
      <c r="A243" s="93" t="s">
        <v>1546</v>
      </c>
      <c r="B243" s="94" t="s">
        <v>759</v>
      </c>
      <c r="C243" s="94" t="s">
        <v>1547</v>
      </c>
      <c r="D243" s="94" t="s">
        <v>654</v>
      </c>
      <c r="E243" s="95">
        <f t="shared" si="13"/>
        <v>1596.538</v>
      </c>
      <c r="F243" s="95">
        <f t="shared" si="13"/>
        <v>1506.88123</v>
      </c>
      <c r="G243" s="113">
        <f t="shared" si="9"/>
        <v>0.94384300906085539</v>
      </c>
    </row>
    <row r="244" spans="1:7" s="92" customFormat="1" ht="19.5" customHeight="1">
      <c r="A244" s="93" t="s">
        <v>667</v>
      </c>
      <c r="B244" s="94" t="s">
        <v>759</v>
      </c>
      <c r="C244" s="94" t="s">
        <v>1547</v>
      </c>
      <c r="D244" s="94" t="s">
        <v>221</v>
      </c>
      <c r="E244" s="95">
        <f t="shared" si="13"/>
        <v>1596.538</v>
      </c>
      <c r="F244" s="95">
        <f t="shared" si="13"/>
        <v>1506.88123</v>
      </c>
      <c r="G244" s="113">
        <f t="shared" si="9"/>
        <v>0.94384300906085539</v>
      </c>
    </row>
    <row r="245" spans="1:7" s="92" customFormat="1" ht="36">
      <c r="A245" s="93" t="s">
        <v>668</v>
      </c>
      <c r="B245" s="94" t="s">
        <v>759</v>
      </c>
      <c r="C245" s="94" t="s">
        <v>1547</v>
      </c>
      <c r="D245" s="94" t="s">
        <v>669</v>
      </c>
      <c r="E245" s="95">
        <f>'прил 3'!F224</f>
        <v>1596.538</v>
      </c>
      <c r="F245" s="95">
        <f>'прил 3'!G224</f>
        <v>1506.88123</v>
      </c>
      <c r="G245" s="113">
        <f t="shared" si="9"/>
        <v>0.94384300906085539</v>
      </c>
    </row>
    <row r="246" spans="1:7" s="92" customFormat="1">
      <c r="A246" s="93" t="s">
        <v>760</v>
      </c>
      <c r="B246" s="94" t="s">
        <v>761</v>
      </c>
      <c r="C246" s="94" t="s">
        <v>653</v>
      </c>
      <c r="D246" s="94" t="s">
        <v>654</v>
      </c>
      <c r="E246" s="95">
        <f>E247</f>
        <v>63096.974619999994</v>
      </c>
      <c r="F246" s="95">
        <f>F247</f>
        <v>61737.105239999997</v>
      </c>
      <c r="G246" s="113">
        <f t="shared" si="9"/>
        <v>0.97844794638427945</v>
      </c>
    </row>
    <row r="247" spans="1:7" s="92" customFormat="1" ht="36">
      <c r="A247" s="233" t="s">
        <v>1548</v>
      </c>
      <c r="B247" s="227" t="s">
        <v>761</v>
      </c>
      <c r="C247" s="227" t="s">
        <v>752</v>
      </c>
      <c r="D247" s="227" t="s">
        <v>654</v>
      </c>
      <c r="E247" s="95">
        <f>E248+E262</f>
        <v>63096.974619999994</v>
      </c>
      <c r="F247" s="95">
        <f>F248+F262</f>
        <v>61737.105239999997</v>
      </c>
      <c r="G247" s="113">
        <f t="shared" si="9"/>
        <v>0.97844794638427945</v>
      </c>
    </row>
    <row r="248" spans="1:7" s="92" customFormat="1" ht="36">
      <c r="A248" s="93" t="s">
        <v>1549</v>
      </c>
      <c r="B248" s="94" t="s">
        <v>761</v>
      </c>
      <c r="C248" s="94" t="s">
        <v>1550</v>
      </c>
      <c r="D248" s="94" t="s">
        <v>654</v>
      </c>
      <c r="E248" s="95">
        <f>E249+E256+E259</f>
        <v>30435.648079999999</v>
      </c>
      <c r="F248" s="95">
        <f>F249+F256+F259</f>
        <v>29075.778699999999</v>
      </c>
      <c r="G248" s="113">
        <f t="shared" si="9"/>
        <v>0.95531984807993608</v>
      </c>
    </row>
    <row r="249" spans="1:7" s="92" customFormat="1" ht="37.5" customHeight="1">
      <c r="A249" s="102" t="s">
        <v>762</v>
      </c>
      <c r="B249" s="94" t="s">
        <v>761</v>
      </c>
      <c r="C249" s="94" t="s">
        <v>1551</v>
      </c>
      <c r="D249" s="94" t="s">
        <v>654</v>
      </c>
      <c r="E249" s="95">
        <f>E250+E252+E254</f>
        <v>13766.99497</v>
      </c>
      <c r="F249" s="95">
        <f>F250+F252+F254</f>
        <v>13237.417099999999</v>
      </c>
      <c r="G249" s="113">
        <f t="shared" si="9"/>
        <v>0.96153279120432478</v>
      </c>
    </row>
    <row r="250" spans="1:7" s="92" customFormat="1">
      <c r="A250" s="93" t="s">
        <v>667</v>
      </c>
      <c r="B250" s="94" t="s">
        <v>761</v>
      </c>
      <c r="C250" s="94" t="s">
        <v>1551</v>
      </c>
      <c r="D250" s="94" t="s">
        <v>221</v>
      </c>
      <c r="E250" s="95">
        <f>E251</f>
        <v>5229.5069999999996</v>
      </c>
      <c r="F250" s="95">
        <f>F251</f>
        <v>4716.9791299999997</v>
      </c>
      <c r="G250" s="113">
        <f t="shared" si="9"/>
        <v>0.90199308080092444</v>
      </c>
    </row>
    <row r="251" spans="1:7" s="92" customFormat="1" ht="36">
      <c r="A251" s="93" t="s">
        <v>668</v>
      </c>
      <c r="B251" s="94" t="s">
        <v>761</v>
      </c>
      <c r="C251" s="94" t="s">
        <v>1551</v>
      </c>
      <c r="D251" s="94" t="s">
        <v>669</v>
      </c>
      <c r="E251" s="95">
        <f>'прил 3'!F230</f>
        <v>5229.5069999999996</v>
      </c>
      <c r="F251" s="95">
        <f>'прил 3'!G230</f>
        <v>4716.9791299999997</v>
      </c>
      <c r="G251" s="113">
        <f t="shared" si="9"/>
        <v>0.90199308080092444</v>
      </c>
    </row>
    <row r="252" spans="1:7" s="92" customFormat="1" ht="36">
      <c r="A252" s="93" t="s">
        <v>708</v>
      </c>
      <c r="B252" s="94" t="s">
        <v>761</v>
      </c>
      <c r="C252" s="94" t="s">
        <v>1551</v>
      </c>
      <c r="D252" s="94" t="s">
        <v>709</v>
      </c>
      <c r="E252" s="95">
        <f>E253</f>
        <v>3410</v>
      </c>
      <c r="F252" s="95">
        <f>F253</f>
        <v>3392.95</v>
      </c>
      <c r="G252" s="113">
        <f t="shared" si="9"/>
        <v>0.995</v>
      </c>
    </row>
    <row r="253" spans="1:7" s="92" customFormat="1">
      <c r="A253" s="93" t="s">
        <v>710</v>
      </c>
      <c r="B253" s="94" t="s">
        <v>761</v>
      </c>
      <c r="C253" s="94" t="s">
        <v>1551</v>
      </c>
      <c r="D253" s="94" t="s">
        <v>711</v>
      </c>
      <c r="E253" s="95">
        <f>'прил 3'!F232</f>
        <v>3410</v>
      </c>
      <c r="F253" s="95">
        <f>'прил 3'!G232</f>
        <v>3392.95</v>
      </c>
      <c r="G253" s="113">
        <f t="shared" si="9"/>
        <v>0.995</v>
      </c>
    </row>
    <row r="254" spans="1:7" s="92" customFormat="1">
      <c r="A254" s="93" t="s">
        <v>670</v>
      </c>
      <c r="B254" s="94" t="s">
        <v>761</v>
      </c>
      <c r="C254" s="94" t="s">
        <v>1551</v>
      </c>
      <c r="D254" s="94" t="s">
        <v>671</v>
      </c>
      <c r="E254" s="95">
        <f>E255</f>
        <v>5127.4879700000001</v>
      </c>
      <c r="F254" s="95">
        <f>F255</f>
        <v>5127.4879700000001</v>
      </c>
      <c r="G254" s="113">
        <f t="shared" si="9"/>
        <v>1</v>
      </c>
    </row>
    <row r="255" spans="1:7" s="92" customFormat="1" ht="36">
      <c r="A255" s="93" t="s">
        <v>1552</v>
      </c>
      <c r="B255" s="94" t="s">
        <v>761</v>
      </c>
      <c r="C255" s="94" t="s">
        <v>1551</v>
      </c>
      <c r="D255" s="94" t="s">
        <v>764</v>
      </c>
      <c r="E255" s="95">
        <f>'прил 3'!F234</f>
        <v>5127.4879700000001</v>
      </c>
      <c r="F255" s="95">
        <f>'прил 3'!G234</f>
        <v>5127.4879700000001</v>
      </c>
      <c r="G255" s="113">
        <f t="shared" si="9"/>
        <v>1</v>
      </c>
    </row>
    <row r="256" spans="1:7" s="92" customFormat="1" ht="36">
      <c r="A256" s="93" t="s">
        <v>765</v>
      </c>
      <c r="B256" s="94" t="s">
        <v>761</v>
      </c>
      <c r="C256" s="94" t="s">
        <v>1553</v>
      </c>
      <c r="D256" s="94" t="s">
        <v>654</v>
      </c>
      <c r="E256" s="95">
        <f>E257</f>
        <v>4810.00414</v>
      </c>
      <c r="F256" s="95">
        <f>F257</f>
        <v>4810.00414</v>
      </c>
      <c r="G256" s="113">
        <f t="shared" si="9"/>
        <v>1</v>
      </c>
    </row>
    <row r="257" spans="1:7" s="92" customFormat="1">
      <c r="A257" s="93" t="s">
        <v>670</v>
      </c>
      <c r="B257" s="94" t="s">
        <v>761</v>
      </c>
      <c r="C257" s="94" t="s">
        <v>1553</v>
      </c>
      <c r="D257" s="94" t="s">
        <v>671</v>
      </c>
      <c r="E257" s="95">
        <f>E258</f>
        <v>4810.00414</v>
      </c>
      <c r="F257" s="95">
        <f>F258</f>
        <v>4810.00414</v>
      </c>
      <c r="G257" s="113">
        <f t="shared" si="9"/>
        <v>1</v>
      </c>
    </row>
    <row r="258" spans="1:7" ht="36" outlineLevel="1">
      <c r="A258" s="93" t="s">
        <v>763</v>
      </c>
      <c r="B258" s="94" t="s">
        <v>761</v>
      </c>
      <c r="C258" s="94" t="s">
        <v>1553</v>
      </c>
      <c r="D258" s="94" t="s">
        <v>764</v>
      </c>
      <c r="E258" s="95">
        <f>'прил 3'!F237</f>
        <v>4810.00414</v>
      </c>
      <c r="F258" s="95">
        <f>'прил 3'!G237</f>
        <v>4810.00414</v>
      </c>
      <c r="G258" s="113">
        <f t="shared" si="9"/>
        <v>1</v>
      </c>
    </row>
    <row r="259" spans="1:7" ht="36" outlineLevel="2">
      <c r="A259" s="93" t="s">
        <v>766</v>
      </c>
      <c r="B259" s="94" t="s">
        <v>761</v>
      </c>
      <c r="C259" s="94" t="s">
        <v>1554</v>
      </c>
      <c r="D259" s="94" t="s">
        <v>654</v>
      </c>
      <c r="E259" s="95">
        <f>E260</f>
        <v>11858.64897</v>
      </c>
      <c r="F259" s="95">
        <f>F260</f>
        <v>11028.357459999999</v>
      </c>
      <c r="G259" s="113">
        <f t="shared" si="9"/>
        <v>0.92998430832209711</v>
      </c>
    </row>
    <row r="260" spans="1:7" ht="24.75" customHeight="1" outlineLevel="2">
      <c r="A260" s="93" t="s">
        <v>670</v>
      </c>
      <c r="B260" s="94" t="s">
        <v>761</v>
      </c>
      <c r="C260" s="94" t="s">
        <v>1554</v>
      </c>
      <c r="D260" s="94" t="s">
        <v>671</v>
      </c>
      <c r="E260" s="95">
        <f>E261</f>
        <v>11858.64897</v>
      </c>
      <c r="F260" s="95">
        <f>F261</f>
        <v>11028.357459999999</v>
      </c>
      <c r="G260" s="113">
        <f t="shared" si="9"/>
        <v>0.92998430832209711</v>
      </c>
    </row>
    <row r="261" spans="1:7" ht="36" outlineLevel="2">
      <c r="A261" s="93" t="s">
        <v>763</v>
      </c>
      <c r="B261" s="94" t="s">
        <v>761</v>
      </c>
      <c r="C261" s="94" t="s">
        <v>1554</v>
      </c>
      <c r="D261" s="94" t="s">
        <v>764</v>
      </c>
      <c r="E261" s="95">
        <f>'прил 3'!F240</f>
        <v>11858.64897</v>
      </c>
      <c r="F261" s="95">
        <f>'прил 3'!G240</f>
        <v>11028.357459999999</v>
      </c>
      <c r="G261" s="113">
        <f t="shared" si="9"/>
        <v>0.92998430832209711</v>
      </c>
    </row>
    <row r="262" spans="1:7" ht="17.25" customHeight="1" outlineLevel="2">
      <c r="A262" s="101" t="s">
        <v>1555</v>
      </c>
      <c r="B262" s="94" t="s">
        <v>761</v>
      </c>
      <c r="C262" s="94" t="s">
        <v>1556</v>
      </c>
      <c r="D262" s="94" t="s">
        <v>654</v>
      </c>
      <c r="E262" s="95">
        <f t="shared" ref="E262:F264" si="14">E263</f>
        <v>32661.326539999998</v>
      </c>
      <c r="F262" s="95">
        <f t="shared" si="14"/>
        <v>32661.326539999998</v>
      </c>
      <c r="G262" s="113">
        <f t="shared" si="9"/>
        <v>1</v>
      </c>
    </row>
    <row r="263" spans="1:7" ht="20.25" customHeight="1" outlineLevel="2">
      <c r="A263" s="93" t="s">
        <v>1557</v>
      </c>
      <c r="B263" s="94" t="s">
        <v>761</v>
      </c>
      <c r="C263" s="94" t="s">
        <v>1558</v>
      </c>
      <c r="D263" s="94" t="s">
        <v>654</v>
      </c>
      <c r="E263" s="95">
        <f t="shared" si="14"/>
        <v>32661.326539999998</v>
      </c>
      <c r="F263" s="95">
        <f t="shared" si="14"/>
        <v>32661.326539999998</v>
      </c>
      <c r="G263" s="113">
        <f t="shared" si="9"/>
        <v>1</v>
      </c>
    </row>
    <row r="264" spans="1:7" ht="36" outlineLevel="4">
      <c r="A264" s="93" t="s">
        <v>708</v>
      </c>
      <c r="B264" s="94" t="s">
        <v>761</v>
      </c>
      <c r="C264" s="94" t="s">
        <v>1558</v>
      </c>
      <c r="D264" s="94" t="s">
        <v>709</v>
      </c>
      <c r="E264" s="95">
        <f t="shared" si="14"/>
        <v>32661.326539999998</v>
      </c>
      <c r="F264" s="95">
        <f t="shared" si="14"/>
        <v>32661.326539999998</v>
      </c>
      <c r="G264" s="113">
        <f t="shared" si="9"/>
        <v>1</v>
      </c>
    </row>
    <row r="265" spans="1:7" ht="18.75" customHeight="1" outlineLevel="5">
      <c r="A265" s="93" t="s">
        <v>710</v>
      </c>
      <c r="B265" s="94" t="s">
        <v>761</v>
      </c>
      <c r="C265" s="94" t="s">
        <v>1558</v>
      </c>
      <c r="D265" s="94" t="s">
        <v>711</v>
      </c>
      <c r="E265" s="95">
        <f>'прил 3'!F244</f>
        <v>32661.326539999998</v>
      </c>
      <c r="F265" s="95">
        <f>'прил 3'!G244</f>
        <v>32661.326539999998</v>
      </c>
      <c r="G265" s="113">
        <f t="shared" si="9"/>
        <v>1</v>
      </c>
    </row>
    <row r="266" spans="1:7" ht="20.25" customHeight="1" outlineLevel="6">
      <c r="A266" s="93" t="s">
        <v>767</v>
      </c>
      <c r="B266" s="94" t="s">
        <v>768</v>
      </c>
      <c r="C266" s="94" t="s">
        <v>653</v>
      </c>
      <c r="D266" s="94" t="s">
        <v>654</v>
      </c>
      <c r="E266" s="95">
        <f>E267+E281</f>
        <v>2982.29</v>
      </c>
      <c r="F266" s="95">
        <f>F267+F281</f>
        <v>2908.8648800000001</v>
      </c>
      <c r="G266" s="113">
        <f t="shared" si="9"/>
        <v>0.9753796176763494</v>
      </c>
    </row>
    <row r="267" spans="1:7" ht="36" outlineLevel="4">
      <c r="A267" s="233" t="s">
        <v>1548</v>
      </c>
      <c r="B267" s="227" t="s">
        <v>768</v>
      </c>
      <c r="C267" s="227" t="s">
        <v>752</v>
      </c>
      <c r="D267" s="227" t="s">
        <v>654</v>
      </c>
      <c r="E267" s="95">
        <f>E268</f>
        <v>2963.29</v>
      </c>
      <c r="F267" s="95">
        <f>F268</f>
        <v>2889.8648800000001</v>
      </c>
      <c r="G267" s="113">
        <f t="shared" si="9"/>
        <v>0.97522175689858237</v>
      </c>
    </row>
    <row r="268" spans="1:7" ht="18.75" customHeight="1" outlineLevel="5">
      <c r="A268" s="93" t="s">
        <v>1559</v>
      </c>
      <c r="B268" s="94" t="s">
        <v>768</v>
      </c>
      <c r="C268" s="94" t="s">
        <v>1560</v>
      </c>
      <c r="D268" s="94" t="s">
        <v>654</v>
      </c>
      <c r="E268" s="95">
        <f>E269+E272+E275+E278</f>
        <v>2963.29</v>
      </c>
      <c r="F268" s="95">
        <f>F269+F272+F275+F278</f>
        <v>2889.8648800000001</v>
      </c>
      <c r="G268" s="113">
        <f t="shared" si="9"/>
        <v>0.97522175689858237</v>
      </c>
    </row>
    <row r="269" spans="1:7" ht="20.25" customHeight="1" outlineLevel="6">
      <c r="A269" s="93" t="s">
        <v>1683</v>
      </c>
      <c r="B269" s="94" t="s">
        <v>768</v>
      </c>
      <c r="C269" s="94" t="s">
        <v>1684</v>
      </c>
      <c r="D269" s="94" t="s">
        <v>654</v>
      </c>
      <c r="E269" s="95">
        <f>E270</f>
        <v>2439.0250000000001</v>
      </c>
      <c r="F269" s="95">
        <f>F270</f>
        <v>2439.0250000000001</v>
      </c>
      <c r="G269" s="113">
        <f t="shared" si="9"/>
        <v>1</v>
      </c>
    </row>
    <row r="270" spans="1:7" s="92" customFormat="1">
      <c r="A270" s="234" t="s">
        <v>667</v>
      </c>
      <c r="B270" s="94" t="s">
        <v>768</v>
      </c>
      <c r="C270" s="94" t="s">
        <v>1684</v>
      </c>
      <c r="D270" s="94" t="s">
        <v>221</v>
      </c>
      <c r="E270" s="95">
        <f>E271</f>
        <v>2439.0250000000001</v>
      </c>
      <c r="F270" s="95">
        <f>F271</f>
        <v>2439.0250000000001</v>
      </c>
      <c r="G270" s="113">
        <f t="shared" si="9"/>
        <v>1</v>
      </c>
    </row>
    <row r="271" spans="1:7" ht="36" outlineLevel="1">
      <c r="A271" s="234" t="s">
        <v>668</v>
      </c>
      <c r="B271" s="94" t="s">
        <v>768</v>
      </c>
      <c r="C271" s="94" t="s">
        <v>1684</v>
      </c>
      <c r="D271" s="94" t="s">
        <v>669</v>
      </c>
      <c r="E271" s="95">
        <f>'прил 3'!F250</f>
        <v>2439.0250000000001</v>
      </c>
      <c r="F271" s="95">
        <f>'прил 3'!G250</f>
        <v>2439.0250000000001</v>
      </c>
      <c r="G271" s="113">
        <f t="shared" si="9"/>
        <v>1</v>
      </c>
    </row>
    <row r="272" spans="1:7" outlineLevel="2">
      <c r="A272" s="102" t="s">
        <v>769</v>
      </c>
      <c r="B272" s="94" t="s">
        <v>768</v>
      </c>
      <c r="C272" s="94" t="s">
        <v>1561</v>
      </c>
      <c r="D272" s="94" t="s">
        <v>654</v>
      </c>
      <c r="E272" s="95">
        <f>E273</f>
        <v>231</v>
      </c>
      <c r="F272" s="95">
        <f>F273</f>
        <v>157.57488000000001</v>
      </c>
      <c r="G272" s="113">
        <f t="shared" si="9"/>
        <v>0.68214233766233767</v>
      </c>
    </row>
    <row r="273" spans="1:7" outlineLevel="3">
      <c r="A273" s="93" t="s">
        <v>667</v>
      </c>
      <c r="B273" s="94" t="s">
        <v>768</v>
      </c>
      <c r="C273" s="94" t="s">
        <v>1561</v>
      </c>
      <c r="D273" s="94" t="s">
        <v>221</v>
      </c>
      <c r="E273" s="95">
        <f>E274</f>
        <v>231</v>
      </c>
      <c r="F273" s="95">
        <f>F274</f>
        <v>157.57488000000001</v>
      </c>
      <c r="G273" s="113">
        <f t="shared" ref="G273:G336" si="15">F273/E273</f>
        <v>0.68214233766233767</v>
      </c>
    </row>
    <row r="274" spans="1:7" ht="36" outlineLevel="4">
      <c r="A274" s="93" t="s">
        <v>668</v>
      </c>
      <c r="B274" s="94" t="s">
        <v>768</v>
      </c>
      <c r="C274" s="94" t="s">
        <v>1561</v>
      </c>
      <c r="D274" s="94" t="s">
        <v>669</v>
      </c>
      <c r="E274" s="95">
        <f>'прил 3'!F253</f>
        <v>231</v>
      </c>
      <c r="F274" s="95">
        <f>'прил 3'!G253</f>
        <v>157.57488000000001</v>
      </c>
      <c r="G274" s="113">
        <f t="shared" si="15"/>
        <v>0.68214233766233767</v>
      </c>
    </row>
    <row r="275" spans="1:7" ht="54" outlineLevel="5">
      <c r="A275" s="93" t="s">
        <v>1562</v>
      </c>
      <c r="B275" s="94" t="s">
        <v>768</v>
      </c>
      <c r="C275" s="94" t="s">
        <v>1563</v>
      </c>
      <c r="D275" s="94" t="s">
        <v>654</v>
      </c>
      <c r="E275" s="95">
        <f>E276</f>
        <v>273.26499999999999</v>
      </c>
      <c r="F275" s="95">
        <f>F276</f>
        <v>273.26499999999999</v>
      </c>
      <c r="G275" s="113">
        <f t="shared" si="15"/>
        <v>1</v>
      </c>
    </row>
    <row r="276" spans="1:7" outlineLevel="6">
      <c r="A276" s="93" t="s">
        <v>670</v>
      </c>
      <c r="B276" s="94" t="s">
        <v>768</v>
      </c>
      <c r="C276" s="94" t="s">
        <v>1563</v>
      </c>
      <c r="D276" s="94" t="s">
        <v>671</v>
      </c>
      <c r="E276" s="95">
        <f>E277</f>
        <v>273.26499999999999</v>
      </c>
      <c r="F276" s="95">
        <f>F277</f>
        <v>273.26499999999999</v>
      </c>
      <c r="G276" s="113">
        <f t="shared" si="15"/>
        <v>1</v>
      </c>
    </row>
    <row r="277" spans="1:7" ht="44.25" customHeight="1" outlineLevel="4">
      <c r="A277" s="93" t="s">
        <v>1566</v>
      </c>
      <c r="B277" s="94" t="s">
        <v>768</v>
      </c>
      <c r="C277" s="94" t="s">
        <v>1563</v>
      </c>
      <c r="D277" s="94" t="s">
        <v>764</v>
      </c>
      <c r="E277" s="95">
        <f>'прил 3'!F256</f>
        <v>273.26499999999999</v>
      </c>
      <c r="F277" s="95">
        <f>'прил 3'!G256</f>
        <v>273.26499999999999</v>
      </c>
      <c r="G277" s="113">
        <f t="shared" si="15"/>
        <v>1</v>
      </c>
    </row>
    <row r="278" spans="1:7" ht="36" outlineLevel="5">
      <c r="A278" s="93" t="s">
        <v>1564</v>
      </c>
      <c r="B278" s="94" t="s">
        <v>768</v>
      </c>
      <c r="C278" s="94" t="s">
        <v>1565</v>
      </c>
      <c r="D278" s="94" t="s">
        <v>654</v>
      </c>
      <c r="E278" s="95">
        <f>E279</f>
        <v>20</v>
      </c>
      <c r="F278" s="95">
        <f>F279</f>
        <v>20</v>
      </c>
      <c r="G278" s="113">
        <f t="shared" si="15"/>
        <v>1</v>
      </c>
    </row>
    <row r="279" spans="1:7" outlineLevel="6">
      <c r="A279" s="93" t="s">
        <v>670</v>
      </c>
      <c r="B279" s="94" t="s">
        <v>768</v>
      </c>
      <c r="C279" s="94" t="s">
        <v>1565</v>
      </c>
      <c r="D279" s="94" t="s">
        <v>671</v>
      </c>
      <c r="E279" s="95">
        <f>E280</f>
        <v>20</v>
      </c>
      <c r="F279" s="95">
        <f>F280</f>
        <v>20</v>
      </c>
      <c r="G279" s="113">
        <f t="shared" si="15"/>
        <v>1</v>
      </c>
    </row>
    <row r="280" spans="1:7" ht="43.5" customHeight="1" outlineLevel="3">
      <c r="A280" s="93" t="s">
        <v>1566</v>
      </c>
      <c r="B280" s="94" t="s">
        <v>768</v>
      </c>
      <c r="C280" s="94" t="s">
        <v>1565</v>
      </c>
      <c r="D280" s="94" t="s">
        <v>764</v>
      </c>
      <c r="E280" s="95">
        <f>'прил 3'!F259</f>
        <v>20</v>
      </c>
      <c r="F280" s="95">
        <f>'прил 3'!G259</f>
        <v>20</v>
      </c>
      <c r="G280" s="113">
        <f t="shared" si="15"/>
        <v>1</v>
      </c>
    </row>
    <row r="281" spans="1:7" outlineLevel="3">
      <c r="A281" s="233" t="s">
        <v>659</v>
      </c>
      <c r="B281" s="227" t="s">
        <v>768</v>
      </c>
      <c r="C281" s="227" t="s">
        <v>660</v>
      </c>
      <c r="D281" s="227" t="s">
        <v>654</v>
      </c>
      <c r="E281" s="95">
        <f t="shared" ref="E281:F283" si="16">E282</f>
        <v>19</v>
      </c>
      <c r="F281" s="95">
        <f t="shared" si="16"/>
        <v>19</v>
      </c>
      <c r="G281" s="113">
        <f t="shared" si="15"/>
        <v>1</v>
      </c>
    </row>
    <row r="282" spans="1:7" ht="36" outlineLevel="3">
      <c r="A282" s="103" t="s">
        <v>770</v>
      </c>
      <c r="B282" s="94" t="s">
        <v>768</v>
      </c>
      <c r="C282" s="94" t="s">
        <v>771</v>
      </c>
      <c r="D282" s="94" t="s">
        <v>654</v>
      </c>
      <c r="E282" s="95">
        <f t="shared" si="16"/>
        <v>19</v>
      </c>
      <c r="F282" s="95">
        <f t="shared" si="16"/>
        <v>19</v>
      </c>
      <c r="G282" s="113">
        <f t="shared" si="15"/>
        <v>1</v>
      </c>
    </row>
    <row r="283" spans="1:7" ht="27" customHeight="1" outlineLevel="3">
      <c r="A283" s="93" t="s">
        <v>680</v>
      </c>
      <c r="B283" s="94" t="s">
        <v>768</v>
      </c>
      <c r="C283" s="94" t="s">
        <v>771</v>
      </c>
      <c r="D283" s="94" t="s">
        <v>681</v>
      </c>
      <c r="E283" s="95">
        <f t="shared" si="16"/>
        <v>19</v>
      </c>
      <c r="F283" s="95">
        <f t="shared" si="16"/>
        <v>19</v>
      </c>
      <c r="G283" s="113">
        <f t="shared" si="15"/>
        <v>1</v>
      </c>
    </row>
    <row r="284" spans="1:7" outlineLevel="3">
      <c r="A284" s="93" t="s">
        <v>772</v>
      </c>
      <c r="B284" s="94" t="s">
        <v>768</v>
      </c>
      <c r="C284" s="94" t="s">
        <v>771</v>
      </c>
      <c r="D284" s="94" t="s">
        <v>773</v>
      </c>
      <c r="E284" s="95">
        <f>'прил 3'!F263</f>
        <v>19</v>
      </c>
      <c r="F284" s="95">
        <f>'прил 3'!G263</f>
        <v>19</v>
      </c>
      <c r="G284" s="113">
        <f t="shared" si="15"/>
        <v>1</v>
      </c>
    </row>
    <row r="285" spans="1:7" outlineLevel="3">
      <c r="A285" s="93" t="s">
        <v>774</v>
      </c>
      <c r="B285" s="94" t="s">
        <v>775</v>
      </c>
      <c r="C285" s="94" t="s">
        <v>653</v>
      </c>
      <c r="D285" s="94" t="s">
        <v>654</v>
      </c>
      <c r="E285" s="95">
        <f>E286</f>
        <v>6161.6161599999996</v>
      </c>
      <c r="F285" s="95">
        <f>F286</f>
        <v>6161.6052600000003</v>
      </c>
      <c r="G285" s="113">
        <f t="shared" si="15"/>
        <v>0.99999823098360618</v>
      </c>
    </row>
    <row r="286" spans="1:7" ht="39" customHeight="1" outlineLevel="6">
      <c r="A286" s="233" t="s">
        <v>1567</v>
      </c>
      <c r="B286" s="227" t="s">
        <v>775</v>
      </c>
      <c r="C286" s="227" t="s">
        <v>752</v>
      </c>
      <c r="D286" s="227" t="s">
        <v>654</v>
      </c>
      <c r="E286" s="95">
        <f>E287</f>
        <v>6161.6161599999996</v>
      </c>
      <c r="F286" s="95">
        <f>F287</f>
        <v>6161.6052600000003</v>
      </c>
      <c r="G286" s="113">
        <f t="shared" si="15"/>
        <v>0.99999823098360618</v>
      </c>
    </row>
    <row r="287" spans="1:7" ht="36" outlineLevel="6">
      <c r="A287" s="93" t="s">
        <v>1568</v>
      </c>
      <c r="B287" s="94" t="s">
        <v>775</v>
      </c>
      <c r="C287" s="94" t="s">
        <v>1550</v>
      </c>
      <c r="D287" s="94" t="s">
        <v>654</v>
      </c>
      <c r="E287" s="95">
        <f>E291+E288</f>
        <v>6161.6161599999996</v>
      </c>
      <c r="F287" s="95">
        <f>F291+F288</f>
        <v>6161.6052600000003</v>
      </c>
      <c r="G287" s="113">
        <f t="shared" si="15"/>
        <v>0.99999823098360618</v>
      </c>
    </row>
    <row r="288" spans="1:7" ht="36" outlineLevel="6">
      <c r="A288" s="98" t="s">
        <v>1569</v>
      </c>
      <c r="B288" s="94" t="s">
        <v>775</v>
      </c>
      <c r="C288" s="94" t="s">
        <v>1570</v>
      </c>
      <c r="D288" s="94" t="s">
        <v>654</v>
      </c>
      <c r="E288" s="95">
        <f>E289</f>
        <v>6100</v>
      </c>
      <c r="F288" s="95">
        <f>F289</f>
        <v>6100</v>
      </c>
      <c r="G288" s="113">
        <f t="shared" si="15"/>
        <v>1</v>
      </c>
    </row>
    <row r="289" spans="1:7" outlineLevel="6">
      <c r="A289" s="93" t="s">
        <v>670</v>
      </c>
      <c r="B289" s="94" t="s">
        <v>775</v>
      </c>
      <c r="C289" s="94" t="s">
        <v>1570</v>
      </c>
      <c r="D289" s="94" t="s">
        <v>671</v>
      </c>
      <c r="E289" s="95">
        <f>E290</f>
        <v>6100</v>
      </c>
      <c r="F289" s="95">
        <f>F290</f>
        <v>6100</v>
      </c>
      <c r="G289" s="113">
        <f t="shared" si="15"/>
        <v>1</v>
      </c>
    </row>
    <row r="290" spans="1:7" ht="36" outlineLevel="6">
      <c r="A290" s="93" t="s">
        <v>763</v>
      </c>
      <c r="B290" s="94" t="s">
        <v>775</v>
      </c>
      <c r="C290" s="94" t="s">
        <v>1570</v>
      </c>
      <c r="D290" s="94" t="s">
        <v>764</v>
      </c>
      <c r="E290" s="95">
        <f>'прил 3'!F269</f>
        <v>6100</v>
      </c>
      <c r="F290" s="95">
        <f>'прил 3'!G269</f>
        <v>6100</v>
      </c>
      <c r="G290" s="113">
        <f t="shared" si="15"/>
        <v>1</v>
      </c>
    </row>
    <row r="291" spans="1:7" ht="36" outlineLevel="6">
      <c r="A291" s="93" t="s">
        <v>776</v>
      </c>
      <c r="B291" s="94" t="s">
        <v>775</v>
      </c>
      <c r="C291" s="94" t="s">
        <v>1571</v>
      </c>
      <c r="D291" s="94" t="s">
        <v>654</v>
      </c>
      <c r="E291" s="95">
        <f>E292</f>
        <v>61.616160000000001</v>
      </c>
      <c r="F291" s="95">
        <f>F292</f>
        <v>61.605260000000001</v>
      </c>
      <c r="G291" s="113">
        <f t="shared" si="15"/>
        <v>0.99982309835601568</v>
      </c>
    </row>
    <row r="292" spans="1:7" outlineLevel="6">
      <c r="A292" s="93" t="s">
        <v>670</v>
      </c>
      <c r="B292" s="94" t="s">
        <v>775</v>
      </c>
      <c r="C292" s="94" t="s">
        <v>1571</v>
      </c>
      <c r="D292" s="94" t="s">
        <v>671</v>
      </c>
      <c r="E292" s="95">
        <f>E293</f>
        <v>61.616160000000001</v>
      </c>
      <c r="F292" s="95">
        <f>F293</f>
        <v>61.605260000000001</v>
      </c>
      <c r="G292" s="113">
        <f t="shared" si="15"/>
        <v>0.99982309835601568</v>
      </c>
    </row>
    <row r="293" spans="1:7" ht="36" outlineLevel="6">
      <c r="A293" s="93" t="s">
        <v>763</v>
      </c>
      <c r="B293" s="94" t="s">
        <v>775</v>
      </c>
      <c r="C293" s="94" t="s">
        <v>1571</v>
      </c>
      <c r="D293" s="94" t="s">
        <v>764</v>
      </c>
      <c r="E293" s="95">
        <f>'прил 3'!F272</f>
        <v>61.616160000000001</v>
      </c>
      <c r="F293" s="95">
        <f>'прил 3'!G272</f>
        <v>61.605260000000001</v>
      </c>
      <c r="G293" s="113">
        <f t="shared" si="15"/>
        <v>0.99982309835601568</v>
      </c>
    </row>
    <row r="294" spans="1:7" ht="17.399999999999999" outlineLevel="6">
      <c r="A294" s="88" t="s">
        <v>777</v>
      </c>
      <c r="B294" s="89" t="s">
        <v>778</v>
      </c>
      <c r="C294" s="89" t="s">
        <v>653</v>
      </c>
      <c r="D294" s="89" t="s">
        <v>654</v>
      </c>
      <c r="E294" s="90">
        <f>E295</f>
        <v>509.61600000000004</v>
      </c>
      <c r="F294" s="90">
        <f>F295</f>
        <v>509.61600000000004</v>
      </c>
      <c r="G294" s="91">
        <f t="shared" si="15"/>
        <v>1</v>
      </c>
    </row>
    <row r="295" spans="1:7" outlineLevel="6">
      <c r="A295" s="93" t="s">
        <v>779</v>
      </c>
      <c r="B295" s="94" t="s">
        <v>780</v>
      </c>
      <c r="C295" s="94" t="s">
        <v>653</v>
      </c>
      <c r="D295" s="94" t="s">
        <v>654</v>
      </c>
      <c r="E295" s="95">
        <f>E296+E305</f>
        <v>509.61600000000004</v>
      </c>
      <c r="F295" s="95">
        <f>F296+F305</f>
        <v>509.61600000000004</v>
      </c>
      <c r="G295" s="113">
        <f t="shared" si="15"/>
        <v>1</v>
      </c>
    </row>
    <row r="296" spans="1:7" ht="36" outlineLevel="6">
      <c r="A296" s="233" t="s">
        <v>1572</v>
      </c>
      <c r="B296" s="227" t="s">
        <v>780</v>
      </c>
      <c r="C296" s="227" t="s">
        <v>781</v>
      </c>
      <c r="D296" s="227" t="s">
        <v>654</v>
      </c>
      <c r="E296" s="95">
        <f>E297+E301</f>
        <v>464.69600000000003</v>
      </c>
      <c r="F296" s="95">
        <f>F297+F301</f>
        <v>464.69600000000003</v>
      </c>
      <c r="G296" s="113">
        <f t="shared" si="15"/>
        <v>1</v>
      </c>
    </row>
    <row r="297" spans="1:7" ht="36" outlineLevel="6">
      <c r="A297" s="93" t="s">
        <v>1573</v>
      </c>
      <c r="B297" s="94" t="s">
        <v>780</v>
      </c>
      <c r="C297" s="94" t="s">
        <v>1574</v>
      </c>
      <c r="D297" s="94" t="s">
        <v>654</v>
      </c>
      <c r="E297" s="95">
        <f t="shared" ref="E297:F299" si="17">E298</f>
        <v>434.69600000000003</v>
      </c>
      <c r="F297" s="95">
        <f t="shared" si="17"/>
        <v>434.69600000000003</v>
      </c>
      <c r="G297" s="113">
        <f t="shared" si="15"/>
        <v>1</v>
      </c>
    </row>
    <row r="298" spans="1:7" outlineLevel="1">
      <c r="A298" s="93" t="s">
        <v>782</v>
      </c>
      <c r="B298" s="94" t="s">
        <v>780</v>
      </c>
      <c r="C298" s="94" t="s">
        <v>1575</v>
      </c>
      <c r="D298" s="94" t="s">
        <v>654</v>
      </c>
      <c r="E298" s="95">
        <f t="shared" si="17"/>
        <v>434.69600000000003</v>
      </c>
      <c r="F298" s="95">
        <f t="shared" si="17"/>
        <v>434.69600000000003</v>
      </c>
      <c r="G298" s="113">
        <f t="shared" si="15"/>
        <v>1</v>
      </c>
    </row>
    <row r="299" spans="1:7" outlineLevel="2">
      <c r="A299" s="93" t="s">
        <v>667</v>
      </c>
      <c r="B299" s="94" t="s">
        <v>780</v>
      </c>
      <c r="C299" s="94" t="s">
        <v>1575</v>
      </c>
      <c r="D299" s="94" t="s">
        <v>221</v>
      </c>
      <c r="E299" s="95">
        <f t="shared" si="17"/>
        <v>434.69600000000003</v>
      </c>
      <c r="F299" s="95">
        <f t="shared" si="17"/>
        <v>434.69600000000003</v>
      </c>
      <c r="G299" s="113">
        <f t="shared" si="15"/>
        <v>1</v>
      </c>
    </row>
    <row r="300" spans="1:7" ht="36" outlineLevel="3">
      <c r="A300" s="93" t="s">
        <v>668</v>
      </c>
      <c r="B300" s="94" t="s">
        <v>780</v>
      </c>
      <c r="C300" s="94" t="s">
        <v>1575</v>
      </c>
      <c r="D300" s="94" t="s">
        <v>669</v>
      </c>
      <c r="E300" s="95">
        <f>'прил 3'!F279</f>
        <v>434.69600000000003</v>
      </c>
      <c r="F300" s="95">
        <f>'прил 3'!G279</f>
        <v>434.69600000000003</v>
      </c>
      <c r="G300" s="113">
        <f t="shared" si="15"/>
        <v>1</v>
      </c>
    </row>
    <row r="301" spans="1:7" outlineLevel="4">
      <c r="A301" s="93" t="s">
        <v>1576</v>
      </c>
      <c r="B301" s="94" t="s">
        <v>780</v>
      </c>
      <c r="C301" s="94" t="s">
        <v>1578</v>
      </c>
      <c r="D301" s="94" t="s">
        <v>654</v>
      </c>
      <c r="E301" s="95">
        <f t="shared" ref="E301:F303" si="18">E302</f>
        <v>30</v>
      </c>
      <c r="F301" s="95">
        <f t="shared" si="18"/>
        <v>30</v>
      </c>
      <c r="G301" s="113">
        <f t="shared" si="15"/>
        <v>1</v>
      </c>
    </row>
    <row r="302" spans="1:7" outlineLevel="5">
      <c r="A302" s="93" t="s">
        <v>783</v>
      </c>
      <c r="B302" s="94" t="s">
        <v>780</v>
      </c>
      <c r="C302" s="94" t="s">
        <v>784</v>
      </c>
      <c r="D302" s="94" t="s">
        <v>654</v>
      </c>
      <c r="E302" s="95">
        <f t="shared" si="18"/>
        <v>30</v>
      </c>
      <c r="F302" s="95">
        <f t="shared" si="18"/>
        <v>30</v>
      </c>
      <c r="G302" s="113">
        <f t="shared" si="15"/>
        <v>1</v>
      </c>
    </row>
    <row r="303" spans="1:7" outlineLevel="6">
      <c r="A303" s="93" t="s">
        <v>667</v>
      </c>
      <c r="B303" s="94" t="s">
        <v>780</v>
      </c>
      <c r="C303" s="94" t="s">
        <v>784</v>
      </c>
      <c r="D303" s="94" t="s">
        <v>221</v>
      </c>
      <c r="E303" s="95">
        <f t="shared" si="18"/>
        <v>30</v>
      </c>
      <c r="F303" s="95">
        <f t="shared" si="18"/>
        <v>30</v>
      </c>
      <c r="G303" s="113">
        <f t="shared" si="15"/>
        <v>1</v>
      </c>
    </row>
    <row r="304" spans="1:7" ht="43.5" customHeight="1" outlineLevel="4">
      <c r="A304" s="93" t="s">
        <v>668</v>
      </c>
      <c r="B304" s="94" t="s">
        <v>780</v>
      </c>
      <c r="C304" s="94" t="s">
        <v>784</v>
      </c>
      <c r="D304" s="94" t="s">
        <v>669</v>
      </c>
      <c r="E304" s="95">
        <f>'прил 3'!F283</f>
        <v>30</v>
      </c>
      <c r="F304" s="95">
        <f>'прил 3'!G283</f>
        <v>30</v>
      </c>
      <c r="G304" s="113">
        <f t="shared" si="15"/>
        <v>1</v>
      </c>
    </row>
    <row r="305" spans="1:7" ht="54" outlineLevel="5">
      <c r="A305" s="233" t="s">
        <v>1685</v>
      </c>
      <c r="B305" s="227" t="s">
        <v>780</v>
      </c>
      <c r="C305" s="227" t="s">
        <v>1580</v>
      </c>
      <c r="D305" s="227" t="s">
        <v>654</v>
      </c>
      <c r="E305" s="95">
        <f t="shared" ref="E305:F308" si="19">E306</f>
        <v>44.92</v>
      </c>
      <c r="F305" s="95">
        <f t="shared" si="19"/>
        <v>44.92</v>
      </c>
      <c r="G305" s="113">
        <f t="shared" si="15"/>
        <v>1</v>
      </c>
    </row>
    <row r="306" spans="1:7" outlineLevel="6">
      <c r="A306" s="93" t="s">
        <v>1581</v>
      </c>
      <c r="B306" s="94" t="s">
        <v>780</v>
      </c>
      <c r="C306" s="94" t="s">
        <v>1582</v>
      </c>
      <c r="D306" s="94" t="s">
        <v>654</v>
      </c>
      <c r="E306" s="95">
        <f t="shared" si="19"/>
        <v>44.92</v>
      </c>
      <c r="F306" s="95">
        <f t="shared" si="19"/>
        <v>44.92</v>
      </c>
      <c r="G306" s="113">
        <f t="shared" si="15"/>
        <v>1</v>
      </c>
    </row>
    <row r="307" spans="1:7" ht="18.75" customHeight="1" outlineLevel="6">
      <c r="A307" s="93" t="s">
        <v>1583</v>
      </c>
      <c r="B307" s="94" t="s">
        <v>780</v>
      </c>
      <c r="C307" s="94" t="s">
        <v>1584</v>
      </c>
      <c r="D307" s="94" t="s">
        <v>654</v>
      </c>
      <c r="E307" s="95">
        <f t="shared" si="19"/>
        <v>44.92</v>
      </c>
      <c r="F307" s="95">
        <f t="shared" si="19"/>
        <v>44.92</v>
      </c>
      <c r="G307" s="113">
        <f t="shared" si="15"/>
        <v>1</v>
      </c>
    </row>
    <row r="308" spans="1:7" outlineLevel="6">
      <c r="A308" s="93" t="s">
        <v>667</v>
      </c>
      <c r="B308" s="94" t="s">
        <v>780</v>
      </c>
      <c r="C308" s="94" t="s">
        <v>1584</v>
      </c>
      <c r="D308" s="94" t="s">
        <v>221</v>
      </c>
      <c r="E308" s="95">
        <f t="shared" si="19"/>
        <v>44.92</v>
      </c>
      <c r="F308" s="95">
        <f t="shared" si="19"/>
        <v>44.92</v>
      </c>
      <c r="G308" s="113">
        <f t="shared" si="15"/>
        <v>1</v>
      </c>
    </row>
    <row r="309" spans="1:7" ht="36" outlineLevel="6">
      <c r="A309" s="93" t="s">
        <v>668</v>
      </c>
      <c r="B309" s="94" t="s">
        <v>780</v>
      </c>
      <c r="C309" s="94" t="s">
        <v>1584</v>
      </c>
      <c r="D309" s="94" t="s">
        <v>669</v>
      </c>
      <c r="E309" s="95">
        <f>'прил 3'!F288</f>
        <v>44.92</v>
      </c>
      <c r="F309" s="95">
        <f>'прил 3'!G288</f>
        <v>44.92</v>
      </c>
      <c r="G309" s="113">
        <f t="shared" si="15"/>
        <v>1</v>
      </c>
    </row>
    <row r="310" spans="1:7" ht="17.399999999999999" outlineLevel="6">
      <c r="A310" s="88" t="s">
        <v>785</v>
      </c>
      <c r="B310" s="89" t="s">
        <v>786</v>
      </c>
      <c r="C310" s="89" t="s">
        <v>653</v>
      </c>
      <c r="D310" s="89" t="s">
        <v>654</v>
      </c>
      <c r="E310" s="90">
        <f>E311+E334+E361+E387+E398</f>
        <v>506812.59321000008</v>
      </c>
      <c r="F310" s="90">
        <f>F311+F334+F361+F387+F398</f>
        <v>497473.22282999998</v>
      </c>
      <c r="G310" s="91">
        <f t="shared" si="15"/>
        <v>0.98157233954893008</v>
      </c>
    </row>
    <row r="311" spans="1:7" outlineLevel="6">
      <c r="A311" s="93" t="s">
        <v>847</v>
      </c>
      <c r="B311" s="94" t="s">
        <v>848</v>
      </c>
      <c r="C311" s="94" t="s">
        <v>653</v>
      </c>
      <c r="D311" s="94" t="s">
        <v>654</v>
      </c>
      <c r="E311" s="95">
        <f>E312</f>
        <v>110193.41601000002</v>
      </c>
      <c r="F311" s="95">
        <f>F312</f>
        <v>105427.14558</v>
      </c>
      <c r="G311" s="113">
        <f t="shared" si="15"/>
        <v>0.95674632294213036</v>
      </c>
    </row>
    <row r="312" spans="1:7" ht="36" outlineLevel="6">
      <c r="A312" s="233" t="s">
        <v>1613</v>
      </c>
      <c r="B312" s="227" t="s">
        <v>848</v>
      </c>
      <c r="C312" s="227" t="s">
        <v>849</v>
      </c>
      <c r="D312" s="227" t="s">
        <v>654</v>
      </c>
      <c r="E312" s="95">
        <f>E313</f>
        <v>110193.41601000002</v>
      </c>
      <c r="F312" s="95">
        <f>F313</f>
        <v>105427.14558</v>
      </c>
      <c r="G312" s="113">
        <f t="shared" si="15"/>
        <v>0.95674632294213036</v>
      </c>
    </row>
    <row r="313" spans="1:7" ht="36" outlineLevel="6">
      <c r="A313" s="93" t="s">
        <v>1614</v>
      </c>
      <c r="B313" s="94" t="s">
        <v>848</v>
      </c>
      <c r="C313" s="94" t="s">
        <v>850</v>
      </c>
      <c r="D313" s="94" t="s">
        <v>654</v>
      </c>
      <c r="E313" s="95">
        <f>E314+E321</f>
        <v>110193.41601000002</v>
      </c>
      <c r="F313" s="95">
        <f>F314+F321</f>
        <v>105427.14558</v>
      </c>
      <c r="G313" s="113">
        <f t="shared" si="15"/>
        <v>0.95674632294213036</v>
      </c>
    </row>
    <row r="314" spans="1:7" ht="36" outlineLevel="6">
      <c r="A314" s="101" t="s">
        <v>1615</v>
      </c>
      <c r="B314" s="94" t="s">
        <v>848</v>
      </c>
      <c r="C314" s="94" t="s">
        <v>1616</v>
      </c>
      <c r="D314" s="94" t="s">
        <v>654</v>
      </c>
      <c r="E314" s="95">
        <f>E315+E318</f>
        <v>109010.78400000001</v>
      </c>
      <c r="F314" s="95">
        <f>F315+F318</f>
        <v>104244.55721</v>
      </c>
      <c r="G314" s="113">
        <f t="shared" si="15"/>
        <v>0.95627747443775823</v>
      </c>
    </row>
    <row r="315" spans="1:7" ht="36" outlineLevel="6">
      <c r="A315" s="93" t="s">
        <v>851</v>
      </c>
      <c r="B315" s="94" t="s">
        <v>848</v>
      </c>
      <c r="C315" s="94" t="s">
        <v>852</v>
      </c>
      <c r="D315" s="94" t="s">
        <v>654</v>
      </c>
      <c r="E315" s="95">
        <f>E316</f>
        <v>42507.555</v>
      </c>
      <c r="F315" s="95">
        <f>F316</f>
        <v>40130.836640000001</v>
      </c>
      <c r="G315" s="113">
        <f t="shared" si="15"/>
        <v>0.94408715438937862</v>
      </c>
    </row>
    <row r="316" spans="1:7" ht="42.75" customHeight="1" outlineLevel="6">
      <c r="A316" s="93" t="s">
        <v>721</v>
      </c>
      <c r="B316" s="94" t="s">
        <v>848</v>
      </c>
      <c r="C316" s="94" t="s">
        <v>852</v>
      </c>
      <c r="D316" s="94" t="s">
        <v>722</v>
      </c>
      <c r="E316" s="95">
        <f>E317</f>
        <v>42507.555</v>
      </c>
      <c r="F316" s="95">
        <f>F317</f>
        <v>40130.836640000001</v>
      </c>
      <c r="G316" s="113">
        <f t="shared" si="15"/>
        <v>0.94408715438937862</v>
      </c>
    </row>
    <row r="317" spans="1:7" outlineLevel="6">
      <c r="A317" s="93" t="s">
        <v>792</v>
      </c>
      <c r="B317" s="94" t="s">
        <v>848</v>
      </c>
      <c r="C317" s="94" t="s">
        <v>852</v>
      </c>
      <c r="D317" s="94" t="s">
        <v>793</v>
      </c>
      <c r="E317" s="95">
        <f>'прил 3'!F407</f>
        <v>42507.555</v>
      </c>
      <c r="F317" s="95">
        <f>'прил 3'!G407</f>
        <v>40130.836640000001</v>
      </c>
      <c r="G317" s="113">
        <f t="shared" si="15"/>
        <v>0.94408715438937862</v>
      </c>
    </row>
    <row r="318" spans="1:7" ht="66" customHeight="1" outlineLevel="6">
      <c r="A318" s="101" t="s">
        <v>1617</v>
      </c>
      <c r="B318" s="94" t="s">
        <v>848</v>
      </c>
      <c r="C318" s="94" t="s">
        <v>853</v>
      </c>
      <c r="D318" s="94" t="s">
        <v>654</v>
      </c>
      <c r="E318" s="95">
        <f>E319</f>
        <v>66503.229000000007</v>
      </c>
      <c r="F318" s="95">
        <f>F319</f>
        <v>64113.720569999998</v>
      </c>
      <c r="G318" s="113">
        <f t="shared" si="15"/>
        <v>0.96406928707175998</v>
      </c>
    </row>
    <row r="319" spans="1:7" ht="36" customHeight="1" outlineLevel="4">
      <c r="A319" s="93" t="s">
        <v>721</v>
      </c>
      <c r="B319" s="94" t="s">
        <v>848</v>
      </c>
      <c r="C319" s="94" t="s">
        <v>853</v>
      </c>
      <c r="D319" s="94" t="s">
        <v>722</v>
      </c>
      <c r="E319" s="95">
        <f>E320</f>
        <v>66503.229000000007</v>
      </c>
      <c r="F319" s="95">
        <f>F320</f>
        <v>64113.720569999998</v>
      </c>
      <c r="G319" s="113">
        <f t="shared" si="15"/>
        <v>0.96406928707175998</v>
      </c>
    </row>
    <row r="320" spans="1:7" outlineLevel="5">
      <c r="A320" s="93" t="s">
        <v>792</v>
      </c>
      <c r="B320" s="94" t="s">
        <v>848</v>
      </c>
      <c r="C320" s="94" t="s">
        <v>853</v>
      </c>
      <c r="D320" s="94" t="s">
        <v>793</v>
      </c>
      <c r="E320" s="95">
        <f>'прил 3'!F410</f>
        <v>66503.229000000007</v>
      </c>
      <c r="F320" s="95">
        <f>'прил 3'!G410</f>
        <v>64113.720569999998</v>
      </c>
      <c r="G320" s="113">
        <f t="shared" si="15"/>
        <v>0.96406928707175998</v>
      </c>
    </row>
    <row r="321" spans="1:7" outlineLevel="6">
      <c r="A321" s="101" t="s">
        <v>1618</v>
      </c>
      <c r="B321" s="94" t="s">
        <v>848</v>
      </c>
      <c r="C321" s="94" t="s">
        <v>1619</v>
      </c>
      <c r="D321" s="94" t="s">
        <v>654</v>
      </c>
      <c r="E321" s="95">
        <f>E331+E322+E328+E325</f>
        <v>1182.63201</v>
      </c>
      <c r="F321" s="95">
        <f>F331+F322+F328+F325</f>
        <v>1182.5883699999999</v>
      </c>
      <c r="G321" s="113">
        <f t="shared" si="15"/>
        <v>0.99996309925688542</v>
      </c>
    </row>
    <row r="322" spans="1:7" ht="36" outlineLevel="6">
      <c r="A322" s="93" t="s">
        <v>854</v>
      </c>
      <c r="B322" s="94" t="s">
        <v>848</v>
      </c>
      <c r="C322" s="94" t="s">
        <v>1620</v>
      </c>
      <c r="D322" s="94" t="s">
        <v>654</v>
      </c>
      <c r="E322" s="95">
        <f>E323</f>
        <v>100</v>
      </c>
      <c r="F322" s="95">
        <f>F323</f>
        <v>100</v>
      </c>
      <c r="G322" s="113">
        <f t="shared" si="15"/>
        <v>1</v>
      </c>
    </row>
    <row r="323" spans="1:7" ht="36" outlineLevel="6">
      <c r="A323" s="93" t="s">
        <v>721</v>
      </c>
      <c r="B323" s="94" t="s">
        <v>848</v>
      </c>
      <c r="C323" s="94" t="s">
        <v>1620</v>
      </c>
      <c r="D323" s="94" t="s">
        <v>722</v>
      </c>
      <c r="E323" s="95">
        <f>E324</f>
        <v>100</v>
      </c>
      <c r="F323" s="95">
        <f>F324</f>
        <v>100</v>
      </c>
      <c r="G323" s="113">
        <f t="shared" si="15"/>
        <v>1</v>
      </c>
    </row>
    <row r="324" spans="1:7" outlineLevel="6">
      <c r="A324" s="93" t="s">
        <v>792</v>
      </c>
      <c r="B324" s="94" t="s">
        <v>848</v>
      </c>
      <c r="C324" s="94" t="s">
        <v>1620</v>
      </c>
      <c r="D324" s="94" t="s">
        <v>793</v>
      </c>
      <c r="E324" s="95">
        <f>'прил 3'!F414</f>
        <v>100</v>
      </c>
      <c r="F324" s="95">
        <f>'прил 3'!G414</f>
        <v>100</v>
      </c>
      <c r="G324" s="113">
        <f t="shared" si="15"/>
        <v>1</v>
      </c>
    </row>
    <row r="325" spans="1:7" outlineLevel="6">
      <c r="A325" s="93" t="s">
        <v>857</v>
      </c>
      <c r="B325" s="94" t="s">
        <v>848</v>
      </c>
      <c r="C325" s="94" t="s">
        <v>858</v>
      </c>
      <c r="D325" s="94" t="s">
        <v>654</v>
      </c>
      <c r="E325" s="95">
        <f>E326</f>
        <v>42.2</v>
      </c>
      <c r="F325" s="95">
        <f>F326</f>
        <v>42.156359999999999</v>
      </c>
      <c r="G325" s="113">
        <f t="shared" si="15"/>
        <v>0.99896587677725113</v>
      </c>
    </row>
    <row r="326" spans="1:7" ht="36" outlineLevel="6">
      <c r="A326" s="93" t="s">
        <v>721</v>
      </c>
      <c r="B326" s="94" t="s">
        <v>848</v>
      </c>
      <c r="C326" s="94" t="s">
        <v>858</v>
      </c>
      <c r="D326" s="94" t="s">
        <v>722</v>
      </c>
      <c r="E326" s="95">
        <f>E327</f>
        <v>42.2</v>
      </c>
      <c r="F326" s="95">
        <f>F327</f>
        <v>42.156359999999999</v>
      </c>
      <c r="G326" s="113">
        <f t="shared" si="15"/>
        <v>0.99896587677725113</v>
      </c>
    </row>
    <row r="327" spans="1:7" outlineLevel="3">
      <c r="A327" s="93" t="s">
        <v>792</v>
      </c>
      <c r="B327" s="94" t="s">
        <v>848</v>
      </c>
      <c r="C327" s="94" t="s">
        <v>858</v>
      </c>
      <c r="D327" s="94" t="s">
        <v>793</v>
      </c>
      <c r="E327" s="95">
        <f>'прил 3'!F417</f>
        <v>42.2</v>
      </c>
      <c r="F327" s="95">
        <f>'прил 3'!G417</f>
        <v>42.156359999999999</v>
      </c>
      <c r="G327" s="113">
        <f t="shared" si="15"/>
        <v>0.99896587677725113</v>
      </c>
    </row>
    <row r="328" spans="1:7" ht="36" outlineLevel="4">
      <c r="A328" s="237" t="s">
        <v>1621</v>
      </c>
      <c r="B328" s="94" t="s">
        <v>848</v>
      </c>
      <c r="C328" s="94" t="s">
        <v>1622</v>
      </c>
      <c r="D328" s="94" t="s">
        <v>654</v>
      </c>
      <c r="E328" s="95">
        <f>E329</f>
        <v>140.6</v>
      </c>
      <c r="F328" s="95">
        <f>F329</f>
        <v>140.6</v>
      </c>
      <c r="G328" s="113">
        <f t="shared" si="15"/>
        <v>1</v>
      </c>
    </row>
    <row r="329" spans="1:7" ht="36" outlineLevel="5">
      <c r="A329" s="93" t="s">
        <v>721</v>
      </c>
      <c r="B329" s="94" t="s">
        <v>848</v>
      </c>
      <c r="C329" s="94" t="s">
        <v>1622</v>
      </c>
      <c r="D329" s="94" t="s">
        <v>722</v>
      </c>
      <c r="E329" s="95">
        <f>E330</f>
        <v>140.6</v>
      </c>
      <c r="F329" s="95">
        <f>F330</f>
        <v>140.6</v>
      </c>
      <c r="G329" s="113">
        <f t="shared" si="15"/>
        <v>1</v>
      </c>
    </row>
    <row r="330" spans="1:7" outlineLevel="6">
      <c r="A330" s="93" t="s">
        <v>792</v>
      </c>
      <c r="B330" s="94" t="s">
        <v>848</v>
      </c>
      <c r="C330" s="94" t="s">
        <v>1622</v>
      </c>
      <c r="D330" s="94" t="s">
        <v>793</v>
      </c>
      <c r="E330" s="95">
        <f>'прил 3'!F420</f>
        <v>140.6</v>
      </c>
      <c r="F330" s="95">
        <f>'прил 3'!G420</f>
        <v>140.6</v>
      </c>
      <c r="G330" s="113">
        <f t="shared" si="15"/>
        <v>1</v>
      </c>
    </row>
    <row r="331" spans="1:7" ht="54" outlineLevel="6">
      <c r="A331" s="98" t="s">
        <v>855</v>
      </c>
      <c r="B331" s="94" t="s">
        <v>848</v>
      </c>
      <c r="C331" s="94" t="s">
        <v>856</v>
      </c>
      <c r="D331" s="94" t="s">
        <v>654</v>
      </c>
      <c r="E331" s="95">
        <f>E332</f>
        <v>899.83200999999997</v>
      </c>
      <c r="F331" s="95">
        <f>F332</f>
        <v>899.83200999999997</v>
      </c>
      <c r="G331" s="113">
        <f t="shared" si="15"/>
        <v>1</v>
      </c>
    </row>
    <row r="332" spans="1:7" ht="36" outlineLevel="6">
      <c r="A332" s="93" t="s">
        <v>708</v>
      </c>
      <c r="B332" s="94" t="s">
        <v>848</v>
      </c>
      <c r="C332" s="94" t="s">
        <v>856</v>
      </c>
      <c r="D332" s="94" t="s">
        <v>709</v>
      </c>
      <c r="E332" s="95">
        <f>E333</f>
        <v>899.83200999999997</v>
      </c>
      <c r="F332" s="95">
        <f>F333</f>
        <v>899.83200999999997</v>
      </c>
      <c r="G332" s="113">
        <f t="shared" si="15"/>
        <v>1</v>
      </c>
    </row>
    <row r="333" spans="1:7" outlineLevel="6">
      <c r="A333" s="93" t="s">
        <v>710</v>
      </c>
      <c r="B333" s="94" t="s">
        <v>848</v>
      </c>
      <c r="C333" s="94" t="s">
        <v>856</v>
      </c>
      <c r="D333" s="94" t="s">
        <v>711</v>
      </c>
      <c r="E333" s="95">
        <f>'прил 3'!F423</f>
        <v>899.83200999999997</v>
      </c>
      <c r="F333" s="95">
        <f>'прил 3'!G423</f>
        <v>899.83200999999997</v>
      </c>
      <c r="G333" s="113">
        <f t="shared" si="15"/>
        <v>1</v>
      </c>
    </row>
    <row r="334" spans="1:7" outlineLevel="4">
      <c r="A334" s="93" t="s">
        <v>859</v>
      </c>
      <c r="B334" s="94" t="s">
        <v>860</v>
      </c>
      <c r="C334" s="94" t="s">
        <v>653</v>
      </c>
      <c r="D334" s="94" t="s">
        <v>654</v>
      </c>
      <c r="E334" s="95">
        <f>E335</f>
        <v>333101.89139</v>
      </c>
      <c r="F334" s="95">
        <f>F335</f>
        <v>329896.14909999998</v>
      </c>
      <c r="G334" s="113">
        <f t="shared" si="15"/>
        <v>0.99037609100139667</v>
      </c>
    </row>
    <row r="335" spans="1:7" ht="36" outlineLevel="5">
      <c r="A335" s="233" t="s">
        <v>1613</v>
      </c>
      <c r="B335" s="227" t="s">
        <v>860</v>
      </c>
      <c r="C335" s="227" t="s">
        <v>849</v>
      </c>
      <c r="D335" s="227" t="s">
        <v>654</v>
      </c>
      <c r="E335" s="95">
        <f>E336</f>
        <v>333101.89139</v>
      </c>
      <c r="F335" s="95">
        <f>F336</f>
        <v>329896.14909999998</v>
      </c>
      <c r="G335" s="113">
        <f t="shared" si="15"/>
        <v>0.99037609100139667</v>
      </c>
    </row>
    <row r="336" spans="1:7" ht="36" outlineLevel="6">
      <c r="A336" s="93" t="s">
        <v>1623</v>
      </c>
      <c r="B336" s="94" t="s">
        <v>860</v>
      </c>
      <c r="C336" s="94" t="s">
        <v>861</v>
      </c>
      <c r="D336" s="94" t="s">
        <v>654</v>
      </c>
      <c r="E336" s="95">
        <f>E337+E350+E357</f>
        <v>333101.89139</v>
      </c>
      <c r="F336" s="95">
        <f>F337+F350+F357</f>
        <v>329896.14909999998</v>
      </c>
      <c r="G336" s="113">
        <f t="shared" si="15"/>
        <v>0.99037609100139667</v>
      </c>
    </row>
    <row r="337" spans="1:7" ht="36" outlineLevel="6">
      <c r="A337" s="101" t="s">
        <v>1624</v>
      </c>
      <c r="B337" s="94" t="s">
        <v>860</v>
      </c>
      <c r="C337" s="94" t="s">
        <v>1625</v>
      </c>
      <c r="D337" s="94" t="s">
        <v>654</v>
      </c>
      <c r="E337" s="95">
        <f>E338+E341+E344+E347</f>
        <v>321094.82206999999</v>
      </c>
      <c r="F337" s="95">
        <f>F338+F341+F344+F347</f>
        <v>318249.47902999999</v>
      </c>
      <c r="G337" s="113">
        <f t="shared" ref="G337:G400" si="20">F337/E337</f>
        <v>0.99113862060541202</v>
      </c>
    </row>
    <row r="338" spans="1:7" ht="36" outlineLevel="6">
      <c r="A338" s="104" t="s">
        <v>1626</v>
      </c>
      <c r="B338" s="94" t="s">
        <v>860</v>
      </c>
      <c r="C338" s="94" t="s">
        <v>1627</v>
      </c>
      <c r="D338" s="94" t="s">
        <v>654</v>
      </c>
      <c r="E338" s="95">
        <f>E339</f>
        <v>6405.84</v>
      </c>
      <c r="F338" s="95">
        <f>F339</f>
        <v>6366.1743500000002</v>
      </c>
      <c r="G338" s="113">
        <f t="shared" si="20"/>
        <v>0.99380789248560686</v>
      </c>
    </row>
    <row r="339" spans="1:7" ht="36" outlineLevel="6">
      <c r="A339" s="93" t="s">
        <v>721</v>
      </c>
      <c r="B339" s="94" t="s">
        <v>860</v>
      </c>
      <c r="C339" s="94" t="s">
        <v>1627</v>
      </c>
      <c r="D339" s="94" t="s">
        <v>722</v>
      </c>
      <c r="E339" s="95">
        <f>E340</f>
        <v>6405.84</v>
      </c>
      <c r="F339" s="95">
        <f>F340</f>
        <v>6366.1743500000002</v>
      </c>
      <c r="G339" s="113">
        <f t="shared" si="20"/>
        <v>0.99380789248560686</v>
      </c>
    </row>
    <row r="340" spans="1:7" ht="30.75" customHeight="1" outlineLevel="6">
      <c r="A340" s="93" t="s">
        <v>792</v>
      </c>
      <c r="B340" s="94" t="s">
        <v>860</v>
      </c>
      <c r="C340" s="94" t="s">
        <v>1627</v>
      </c>
      <c r="D340" s="94" t="s">
        <v>793</v>
      </c>
      <c r="E340" s="95">
        <f>'прил 3'!F430</f>
        <v>6405.84</v>
      </c>
      <c r="F340" s="95">
        <f>'прил 3'!G430</f>
        <v>6366.1743500000002</v>
      </c>
      <c r="G340" s="113">
        <f t="shared" si="20"/>
        <v>0.99380789248560686</v>
      </c>
    </row>
    <row r="341" spans="1:7" ht="36" outlineLevel="6">
      <c r="A341" s="93" t="s">
        <v>862</v>
      </c>
      <c r="B341" s="94" t="s">
        <v>860</v>
      </c>
      <c r="C341" s="94" t="s">
        <v>863</v>
      </c>
      <c r="D341" s="94" t="s">
        <v>654</v>
      </c>
      <c r="E341" s="95">
        <f>E342</f>
        <v>88065.635070000004</v>
      </c>
      <c r="F341" s="95">
        <f>F342</f>
        <v>85619.242469999997</v>
      </c>
      <c r="G341" s="113">
        <f t="shared" si="20"/>
        <v>0.97222080329000682</v>
      </c>
    </row>
    <row r="342" spans="1:7" ht="36" outlineLevel="6">
      <c r="A342" s="93" t="s">
        <v>721</v>
      </c>
      <c r="B342" s="94" t="s">
        <v>860</v>
      </c>
      <c r="C342" s="94" t="s">
        <v>863</v>
      </c>
      <c r="D342" s="94" t="s">
        <v>722</v>
      </c>
      <c r="E342" s="95">
        <f>E343</f>
        <v>88065.635070000004</v>
      </c>
      <c r="F342" s="95">
        <f>F343</f>
        <v>85619.242469999997</v>
      </c>
      <c r="G342" s="113">
        <f t="shared" si="20"/>
        <v>0.97222080329000682</v>
      </c>
    </row>
    <row r="343" spans="1:7" outlineLevel="2">
      <c r="A343" s="93" t="s">
        <v>792</v>
      </c>
      <c r="B343" s="94" t="s">
        <v>860</v>
      </c>
      <c r="C343" s="94" t="s">
        <v>863</v>
      </c>
      <c r="D343" s="94" t="s">
        <v>793</v>
      </c>
      <c r="E343" s="95">
        <f>'прил 3'!F433</f>
        <v>88065.635070000004</v>
      </c>
      <c r="F343" s="95">
        <f>'прил 3'!G433</f>
        <v>85619.242469999997</v>
      </c>
      <c r="G343" s="113">
        <f t="shared" si="20"/>
        <v>0.97222080329000682</v>
      </c>
    </row>
    <row r="344" spans="1:7" ht="90" outlineLevel="4">
      <c r="A344" s="101" t="s">
        <v>1628</v>
      </c>
      <c r="B344" s="94" t="s">
        <v>860</v>
      </c>
      <c r="C344" s="94" t="s">
        <v>864</v>
      </c>
      <c r="D344" s="94" t="s">
        <v>654</v>
      </c>
      <c r="E344" s="95">
        <f>E345</f>
        <v>221359.34700000001</v>
      </c>
      <c r="F344" s="95">
        <f>F345</f>
        <v>221359.34700000001</v>
      </c>
      <c r="G344" s="113">
        <f t="shared" si="20"/>
        <v>1</v>
      </c>
    </row>
    <row r="345" spans="1:7" ht="36" outlineLevel="5">
      <c r="A345" s="93" t="s">
        <v>721</v>
      </c>
      <c r="B345" s="94" t="s">
        <v>860</v>
      </c>
      <c r="C345" s="94" t="s">
        <v>864</v>
      </c>
      <c r="D345" s="94" t="s">
        <v>722</v>
      </c>
      <c r="E345" s="95">
        <f>E346</f>
        <v>221359.34700000001</v>
      </c>
      <c r="F345" s="95">
        <f>F346</f>
        <v>221359.34700000001</v>
      </c>
      <c r="G345" s="113">
        <f t="shared" si="20"/>
        <v>1</v>
      </c>
    </row>
    <row r="346" spans="1:7" outlineLevel="6">
      <c r="A346" s="93" t="s">
        <v>792</v>
      </c>
      <c r="B346" s="94" t="s">
        <v>860</v>
      </c>
      <c r="C346" s="94" t="s">
        <v>864</v>
      </c>
      <c r="D346" s="94" t="s">
        <v>793</v>
      </c>
      <c r="E346" s="95">
        <f>'прил 3'!F436</f>
        <v>221359.34700000001</v>
      </c>
      <c r="F346" s="95">
        <f>'прил 3'!G436</f>
        <v>221359.34700000001</v>
      </c>
      <c r="G346" s="113">
        <f t="shared" si="20"/>
        <v>1</v>
      </c>
    </row>
    <row r="347" spans="1:7" ht="72" outlineLevel="1">
      <c r="A347" s="234" t="s">
        <v>1629</v>
      </c>
      <c r="B347" s="94" t="s">
        <v>860</v>
      </c>
      <c r="C347" s="94" t="s">
        <v>1630</v>
      </c>
      <c r="D347" s="94" t="s">
        <v>654</v>
      </c>
      <c r="E347" s="95">
        <f>E348</f>
        <v>5264</v>
      </c>
      <c r="F347" s="95">
        <f>F348</f>
        <v>4904.7152100000003</v>
      </c>
      <c r="G347" s="113">
        <f t="shared" si="20"/>
        <v>0.93174681041033436</v>
      </c>
    </row>
    <row r="348" spans="1:7" ht="36" outlineLevel="2">
      <c r="A348" s="93" t="s">
        <v>721</v>
      </c>
      <c r="B348" s="94" t="s">
        <v>860</v>
      </c>
      <c r="C348" s="94" t="s">
        <v>1630</v>
      </c>
      <c r="D348" s="94" t="s">
        <v>722</v>
      </c>
      <c r="E348" s="95">
        <f>E349</f>
        <v>5264</v>
      </c>
      <c r="F348" s="95">
        <f>F349</f>
        <v>4904.7152100000003</v>
      </c>
      <c r="G348" s="113">
        <f t="shared" si="20"/>
        <v>0.93174681041033436</v>
      </c>
    </row>
    <row r="349" spans="1:7" outlineLevel="3">
      <c r="A349" s="93" t="s">
        <v>792</v>
      </c>
      <c r="B349" s="94" t="s">
        <v>860</v>
      </c>
      <c r="C349" s="94" t="s">
        <v>1630</v>
      </c>
      <c r="D349" s="94" t="s">
        <v>793</v>
      </c>
      <c r="E349" s="95">
        <f>'прил 3'!F439</f>
        <v>5264</v>
      </c>
      <c r="F349" s="95">
        <f>'прил 3'!G439</f>
        <v>4904.7152100000003</v>
      </c>
      <c r="G349" s="113">
        <f t="shared" si="20"/>
        <v>0.93174681041033436</v>
      </c>
    </row>
    <row r="350" spans="1:7" outlineLevel="3">
      <c r="A350" s="237" t="s">
        <v>1631</v>
      </c>
      <c r="B350" s="94" t="s">
        <v>860</v>
      </c>
      <c r="C350" s="94" t="s">
        <v>1632</v>
      </c>
      <c r="D350" s="94" t="s">
        <v>654</v>
      </c>
      <c r="E350" s="95">
        <f>E351+E354</f>
        <v>3042.31</v>
      </c>
      <c r="F350" s="95">
        <f>F351+F354</f>
        <v>3024.0181499999999</v>
      </c>
      <c r="G350" s="113">
        <f t="shared" si="20"/>
        <v>0.99398751277811925</v>
      </c>
    </row>
    <row r="351" spans="1:7" ht="17.25" customHeight="1" outlineLevel="3">
      <c r="A351" s="93" t="s">
        <v>857</v>
      </c>
      <c r="B351" s="94" t="s">
        <v>860</v>
      </c>
      <c r="C351" s="94" t="s">
        <v>865</v>
      </c>
      <c r="D351" s="94" t="s">
        <v>654</v>
      </c>
      <c r="E351" s="95">
        <f>E352</f>
        <v>209.6</v>
      </c>
      <c r="F351" s="95">
        <f>F352</f>
        <v>209.55531999999999</v>
      </c>
      <c r="G351" s="113">
        <f t="shared" si="20"/>
        <v>0.99978683206106866</v>
      </c>
    </row>
    <row r="352" spans="1:7" ht="23.25" customHeight="1" outlineLevel="3">
      <c r="A352" s="93" t="s">
        <v>721</v>
      </c>
      <c r="B352" s="94" t="s">
        <v>860</v>
      </c>
      <c r="C352" s="94" t="s">
        <v>865</v>
      </c>
      <c r="D352" s="94" t="s">
        <v>722</v>
      </c>
      <c r="E352" s="95">
        <f>E353</f>
        <v>209.6</v>
      </c>
      <c r="F352" s="95">
        <f>F353</f>
        <v>209.55531999999999</v>
      </c>
      <c r="G352" s="113">
        <f t="shared" si="20"/>
        <v>0.99978683206106866</v>
      </c>
    </row>
    <row r="353" spans="1:7" outlineLevel="4">
      <c r="A353" s="93" t="s">
        <v>792</v>
      </c>
      <c r="B353" s="94" t="s">
        <v>860</v>
      </c>
      <c r="C353" s="94" t="s">
        <v>865</v>
      </c>
      <c r="D353" s="94" t="s">
        <v>793</v>
      </c>
      <c r="E353" s="95">
        <f>'прил 3'!F443</f>
        <v>209.6</v>
      </c>
      <c r="F353" s="95">
        <f>'прил 3'!G443</f>
        <v>209.55531999999999</v>
      </c>
      <c r="G353" s="113">
        <f t="shared" si="20"/>
        <v>0.99978683206106866</v>
      </c>
    </row>
    <row r="354" spans="1:7" outlineLevel="6">
      <c r="A354" s="106" t="s">
        <v>866</v>
      </c>
      <c r="B354" s="94" t="s">
        <v>860</v>
      </c>
      <c r="C354" s="94" t="s">
        <v>867</v>
      </c>
      <c r="D354" s="94" t="s">
        <v>654</v>
      </c>
      <c r="E354" s="95">
        <f>E355</f>
        <v>2832.71</v>
      </c>
      <c r="F354" s="95">
        <f>F355</f>
        <v>2814.4628299999999</v>
      </c>
      <c r="G354" s="113">
        <f t="shared" si="20"/>
        <v>0.9935584052020856</v>
      </c>
    </row>
    <row r="355" spans="1:7" ht="36" outlineLevel="6">
      <c r="A355" s="93" t="s">
        <v>721</v>
      </c>
      <c r="B355" s="94" t="s">
        <v>860</v>
      </c>
      <c r="C355" s="94" t="s">
        <v>867</v>
      </c>
      <c r="D355" s="94" t="s">
        <v>722</v>
      </c>
      <c r="E355" s="95">
        <f>E356</f>
        <v>2832.71</v>
      </c>
      <c r="F355" s="95">
        <f>F356</f>
        <v>2814.4628299999999</v>
      </c>
      <c r="G355" s="113">
        <f t="shared" si="20"/>
        <v>0.9935584052020856</v>
      </c>
    </row>
    <row r="356" spans="1:7" outlineLevel="5">
      <c r="A356" s="93" t="s">
        <v>792</v>
      </c>
      <c r="B356" s="94" t="s">
        <v>860</v>
      </c>
      <c r="C356" s="94" t="s">
        <v>867</v>
      </c>
      <c r="D356" s="94" t="s">
        <v>793</v>
      </c>
      <c r="E356" s="95">
        <f>'прил 3'!F446</f>
        <v>2832.71</v>
      </c>
      <c r="F356" s="95">
        <f>'прил 3'!G446</f>
        <v>2814.4628299999999</v>
      </c>
      <c r="G356" s="113">
        <f t="shared" si="20"/>
        <v>0.9935584052020856</v>
      </c>
    </row>
    <row r="357" spans="1:7" ht="36" outlineLevel="6">
      <c r="A357" s="237" t="s">
        <v>1633</v>
      </c>
      <c r="B357" s="94" t="s">
        <v>860</v>
      </c>
      <c r="C357" s="94" t="s">
        <v>1634</v>
      </c>
      <c r="D357" s="94" t="s">
        <v>654</v>
      </c>
      <c r="E357" s="95">
        <f t="shared" ref="E357:F359" si="21">E358</f>
        <v>8964.7593199999992</v>
      </c>
      <c r="F357" s="95">
        <f t="shared" si="21"/>
        <v>8622.6519200000002</v>
      </c>
      <c r="G357" s="113">
        <f t="shared" si="20"/>
        <v>0.96183864086158211</v>
      </c>
    </row>
    <row r="358" spans="1:7" ht="54" outlineLevel="4">
      <c r="A358" s="103" t="s">
        <v>868</v>
      </c>
      <c r="B358" s="94" t="s">
        <v>860</v>
      </c>
      <c r="C358" s="94" t="s">
        <v>869</v>
      </c>
      <c r="D358" s="94" t="s">
        <v>654</v>
      </c>
      <c r="E358" s="95">
        <f t="shared" si="21"/>
        <v>8964.7593199999992</v>
      </c>
      <c r="F358" s="95">
        <f t="shared" si="21"/>
        <v>8622.6519200000002</v>
      </c>
      <c r="G358" s="113">
        <f t="shared" si="20"/>
        <v>0.96183864086158211</v>
      </c>
    </row>
    <row r="359" spans="1:7" ht="18.75" customHeight="1" outlineLevel="5">
      <c r="A359" s="93" t="s">
        <v>721</v>
      </c>
      <c r="B359" s="94" t="s">
        <v>860</v>
      </c>
      <c r="C359" s="94" t="s">
        <v>869</v>
      </c>
      <c r="D359" s="94" t="s">
        <v>722</v>
      </c>
      <c r="E359" s="95">
        <f t="shared" si="21"/>
        <v>8964.7593199999992</v>
      </c>
      <c r="F359" s="95">
        <f t="shared" si="21"/>
        <v>8622.6519200000002</v>
      </c>
      <c r="G359" s="113">
        <f t="shared" si="20"/>
        <v>0.96183864086158211</v>
      </c>
    </row>
    <row r="360" spans="1:7" ht="18.75" customHeight="1" outlineLevel="6">
      <c r="A360" s="93" t="s">
        <v>792</v>
      </c>
      <c r="B360" s="94" t="s">
        <v>860</v>
      </c>
      <c r="C360" s="94" t="s">
        <v>869</v>
      </c>
      <c r="D360" s="94" t="s">
        <v>793</v>
      </c>
      <c r="E360" s="95">
        <f>'прил 3'!F450</f>
        <v>8964.7593199999992</v>
      </c>
      <c r="F360" s="95">
        <f>'прил 3'!G450</f>
        <v>8622.6519200000002</v>
      </c>
      <c r="G360" s="113">
        <f t="shared" si="20"/>
        <v>0.96183864086158211</v>
      </c>
    </row>
    <row r="361" spans="1:7" outlineLevel="1">
      <c r="A361" s="93" t="s">
        <v>787</v>
      </c>
      <c r="B361" s="94" t="s">
        <v>788</v>
      </c>
      <c r="C361" s="94" t="s">
        <v>653</v>
      </c>
      <c r="D361" s="94" t="s">
        <v>654</v>
      </c>
      <c r="E361" s="95">
        <f>E362+E382</f>
        <v>44176.607810000001</v>
      </c>
      <c r="F361" s="95">
        <f>F362+F382</f>
        <v>43626.57028</v>
      </c>
      <c r="G361" s="113">
        <f t="shared" si="20"/>
        <v>0.98754912254997784</v>
      </c>
    </row>
    <row r="362" spans="1:7" ht="36" outlineLevel="2">
      <c r="A362" s="233" t="s">
        <v>1613</v>
      </c>
      <c r="B362" s="227" t="s">
        <v>788</v>
      </c>
      <c r="C362" s="227" t="s">
        <v>849</v>
      </c>
      <c r="D362" s="227" t="s">
        <v>654</v>
      </c>
      <c r="E362" s="95">
        <f>E363</f>
        <v>28739.60281</v>
      </c>
      <c r="F362" s="95">
        <f>F363</f>
        <v>28189.565279999999</v>
      </c>
      <c r="G362" s="113">
        <f t="shared" si="20"/>
        <v>0.9808613384939121</v>
      </c>
    </row>
    <row r="363" spans="1:7" ht="36" outlineLevel="4">
      <c r="A363" s="93" t="s">
        <v>1635</v>
      </c>
      <c r="B363" s="94" t="s">
        <v>788</v>
      </c>
      <c r="C363" s="94" t="s">
        <v>870</v>
      </c>
      <c r="D363" s="94" t="s">
        <v>654</v>
      </c>
      <c r="E363" s="95">
        <f>E364+E368+E375</f>
        <v>28739.60281</v>
      </c>
      <c r="F363" s="95">
        <f>F364+F368+F375</f>
        <v>28189.565279999999</v>
      </c>
      <c r="G363" s="113">
        <f t="shared" si="20"/>
        <v>0.9808613384939121</v>
      </c>
    </row>
    <row r="364" spans="1:7" ht="36" outlineLevel="5">
      <c r="A364" s="229" t="s">
        <v>1636</v>
      </c>
      <c r="B364" s="94" t="s">
        <v>788</v>
      </c>
      <c r="C364" s="94" t="s">
        <v>1637</v>
      </c>
      <c r="D364" s="94" t="s">
        <v>654</v>
      </c>
      <c r="E364" s="95">
        <f t="shared" ref="E364:F366" si="22">E365</f>
        <v>21603.195360000002</v>
      </c>
      <c r="F364" s="95">
        <f t="shared" si="22"/>
        <v>21061.83181</v>
      </c>
      <c r="G364" s="113">
        <f t="shared" si="20"/>
        <v>0.97494057980874538</v>
      </c>
    </row>
    <row r="365" spans="1:7" ht="36" outlineLevel="6">
      <c r="A365" s="93" t="s">
        <v>871</v>
      </c>
      <c r="B365" s="94" t="s">
        <v>788</v>
      </c>
      <c r="C365" s="94" t="s">
        <v>872</v>
      </c>
      <c r="D365" s="94" t="s">
        <v>654</v>
      </c>
      <c r="E365" s="95">
        <f t="shared" si="22"/>
        <v>21603.195360000002</v>
      </c>
      <c r="F365" s="95">
        <f t="shared" si="22"/>
        <v>21061.83181</v>
      </c>
      <c r="G365" s="113">
        <f t="shared" si="20"/>
        <v>0.97494057980874538</v>
      </c>
    </row>
    <row r="366" spans="1:7" ht="18.75" customHeight="1" outlineLevel="5">
      <c r="A366" s="93" t="s">
        <v>721</v>
      </c>
      <c r="B366" s="94" t="s">
        <v>788</v>
      </c>
      <c r="C366" s="94" t="s">
        <v>872</v>
      </c>
      <c r="D366" s="94" t="s">
        <v>722</v>
      </c>
      <c r="E366" s="95">
        <f t="shared" si="22"/>
        <v>21603.195360000002</v>
      </c>
      <c r="F366" s="95">
        <f t="shared" si="22"/>
        <v>21061.83181</v>
      </c>
      <c r="G366" s="113">
        <f t="shared" si="20"/>
        <v>0.97494057980874538</v>
      </c>
    </row>
    <row r="367" spans="1:7" ht="20.25" customHeight="1" outlineLevel="6">
      <c r="A367" s="93" t="s">
        <v>792</v>
      </c>
      <c r="B367" s="94" t="s">
        <v>788</v>
      </c>
      <c r="C367" s="94" t="s">
        <v>872</v>
      </c>
      <c r="D367" s="94" t="s">
        <v>793</v>
      </c>
      <c r="E367" s="95">
        <f>'прил 3'!F457</f>
        <v>21603.195360000002</v>
      </c>
      <c r="F367" s="95">
        <f>'прил 3'!G457</f>
        <v>21061.83181</v>
      </c>
      <c r="G367" s="113">
        <f t="shared" si="20"/>
        <v>0.97494057980874538</v>
      </c>
    </row>
    <row r="368" spans="1:7" ht="36" outlineLevel="6">
      <c r="A368" s="101" t="s">
        <v>1638</v>
      </c>
      <c r="B368" s="94" t="s">
        <v>788</v>
      </c>
      <c r="C368" s="94" t="s">
        <v>1639</v>
      </c>
      <c r="D368" s="94" t="s">
        <v>654</v>
      </c>
      <c r="E368" s="95">
        <f>E369+E372</f>
        <v>137.1</v>
      </c>
      <c r="F368" s="95">
        <f>F369+F372</f>
        <v>128.42601999999999</v>
      </c>
      <c r="G368" s="113">
        <f t="shared" si="20"/>
        <v>0.93673245805981031</v>
      </c>
    </row>
    <row r="369" spans="1:9" outlineLevel="6">
      <c r="A369" s="93" t="s">
        <v>857</v>
      </c>
      <c r="B369" s="94" t="s">
        <v>788</v>
      </c>
      <c r="C369" s="94" t="s">
        <v>873</v>
      </c>
      <c r="D369" s="94" t="s">
        <v>654</v>
      </c>
      <c r="E369" s="95">
        <f>E370</f>
        <v>57.8</v>
      </c>
      <c r="F369" s="95">
        <f>F370</f>
        <v>51.807879999999997</v>
      </c>
      <c r="G369" s="113">
        <f t="shared" si="20"/>
        <v>0.89633010380622835</v>
      </c>
    </row>
    <row r="370" spans="1:9" ht="36" outlineLevel="4">
      <c r="A370" s="93" t="s">
        <v>721</v>
      </c>
      <c r="B370" s="94" t="s">
        <v>788</v>
      </c>
      <c r="C370" s="94" t="s">
        <v>873</v>
      </c>
      <c r="D370" s="94" t="s">
        <v>722</v>
      </c>
      <c r="E370" s="95">
        <f>E371</f>
        <v>57.8</v>
      </c>
      <c r="F370" s="95">
        <f>F371</f>
        <v>51.807879999999997</v>
      </c>
      <c r="G370" s="113">
        <f t="shared" si="20"/>
        <v>0.89633010380622835</v>
      </c>
      <c r="I370" s="81" t="s">
        <v>899</v>
      </c>
    </row>
    <row r="371" spans="1:9" outlineLevel="5">
      <c r="A371" s="93" t="s">
        <v>792</v>
      </c>
      <c r="B371" s="94" t="s">
        <v>788</v>
      </c>
      <c r="C371" s="94" t="s">
        <v>873</v>
      </c>
      <c r="D371" s="94" t="s">
        <v>793</v>
      </c>
      <c r="E371" s="95">
        <f>'прил 3'!F461</f>
        <v>57.8</v>
      </c>
      <c r="F371" s="95">
        <f>'прил 3'!G461</f>
        <v>51.807879999999997</v>
      </c>
      <c r="G371" s="113">
        <f t="shared" si="20"/>
        <v>0.89633010380622835</v>
      </c>
    </row>
    <row r="372" spans="1:9" outlineLevel="6">
      <c r="A372" s="93" t="s">
        <v>874</v>
      </c>
      <c r="B372" s="94" t="s">
        <v>788</v>
      </c>
      <c r="C372" s="94" t="s">
        <v>875</v>
      </c>
      <c r="D372" s="94" t="s">
        <v>654</v>
      </c>
      <c r="E372" s="95">
        <f>E373</f>
        <v>79.3</v>
      </c>
      <c r="F372" s="95">
        <f>F373</f>
        <v>76.618139999999997</v>
      </c>
      <c r="G372" s="113">
        <f t="shared" si="20"/>
        <v>0.96618083228247165</v>
      </c>
    </row>
    <row r="373" spans="1:9" ht="18.75" customHeight="1" outlineLevel="5">
      <c r="A373" s="93" t="s">
        <v>721</v>
      </c>
      <c r="B373" s="94" t="s">
        <v>788</v>
      </c>
      <c r="C373" s="94" t="s">
        <v>875</v>
      </c>
      <c r="D373" s="94" t="s">
        <v>722</v>
      </c>
      <c r="E373" s="95">
        <f>E374</f>
        <v>79.3</v>
      </c>
      <c r="F373" s="95">
        <f>F374</f>
        <v>76.618139999999997</v>
      </c>
      <c r="G373" s="113">
        <f t="shared" si="20"/>
        <v>0.96618083228247165</v>
      </c>
    </row>
    <row r="374" spans="1:9" ht="21" customHeight="1" outlineLevel="6">
      <c r="A374" s="93" t="s">
        <v>792</v>
      </c>
      <c r="B374" s="94" t="s">
        <v>788</v>
      </c>
      <c r="C374" s="94" t="s">
        <v>875</v>
      </c>
      <c r="D374" s="94" t="s">
        <v>793</v>
      </c>
      <c r="E374" s="95">
        <f>'прил 3'!F464</f>
        <v>79.3</v>
      </c>
      <c r="F374" s="95">
        <f>'прил 3'!G464</f>
        <v>76.618139999999997</v>
      </c>
      <c r="G374" s="113">
        <f t="shared" si="20"/>
        <v>0.96618083228247165</v>
      </c>
    </row>
    <row r="375" spans="1:9" outlineLevel="6">
      <c r="A375" s="93" t="s">
        <v>1603</v>
      </c>
      <c r="B375" s="94" t="s">
        <v>788</v>
      </c>
      <c r="C375" s="94" t="s">
        <v>1640</v>
      </c>
      <c r="D375" s="94" t="s">
        <v>654</v>
      </c>
      <c r="E375" s="95">
        <f>E376+E379</f>
        <v>6999.3074500000002</v>
      </c>
      <c r="F375" s="95">
        <f>F376+F379</f>
        <v>6999.3074500000002</v>
      </c>
      <c r="G375" s="113">
        <f t="shared" si="20"/>
        <v>1</v>
      </c>
    </row>
    <row r="376" spans="1:9" ht="36" outlineLevel="6">
      <c r="A376" s="98" t="s">
        <v>1605</v>
      </c>
      <c r="B376" s="94" t="s">
        <v>788</v>
      </c>
      <c r="C376" s="94" t="s">
        <v>1641</v>
      </c>
      <c r="D376" s="94" t="s">
        <v>654</v>
      </c>
      <c r="E376" s="95">
        <f>E377</f>
        <v>6929.3143799999998</v>
      </c>
      <c r="F376" s="95">
        <f>F377</f>
        <v>6929.3143799999998</v>
      </c>
      <c r="G376" s="113">
        <f t="shared" si="20"/>
        <v>1</v>
      </c>
    </row>
    <row r="377" spans="1:9" ht="36" outlineLevel="5">
      <c r="A377" s="93" t="s">
        <v>721</v>
      </c>
      <c r="B377" s="94" t="s">
        <v>788</v>
      </c>
      <c r="C377" s="94" t="s">
        <v>1641</v>
      </c>
      <c r="D377" s="94" t="s">
        <v>722</v>
      </c>
      <c r="E377" s="95">
        <f>E378</f>
        <v>6929.3143799999998</v>
      </c>
      <c r="F377" s="95">
        <f>F378</f>
        <v>6929.3143799999998</v>
      </c>
      <c r="G377" s="113">
        <f t="shared" si="20"/>
        <v>1</v>
      </c>
    </row>
    <row r="378" spans="1:9" outlineLevel="6">
      <c r="A378" s="93" t="s">
        <v>792</v>
      </c>
      <c r="B378" s="94" t="s">
        <v>788</v>
      </c>
      <c r="C378" s="94" t="s">
        <v>1641</v>
      </c>
      <c r="D378" s="94" t="s">
        <v>793</v>
      </c>
      <c r="E378" s="95">
        <f>'прил 3'!F468</f>
        <v>6929.3143799999998</v>
      </c>
      <c r="F378" s="95">
        <f>'прил 3'!G468</f>
        <v>6929.3143799999998</v>
      </c>
      <c r="G378" s="113">
        <f t="shared" si="20"/>
        <v>1</v>
      </c>
    </row>
    <row r="379" spans="1:9" outlineLevel="6">
      <c r="A379" s="98" t="s">
        <v>825</v>
      </c>
      <c r="B379" s="94" t="s">
        <v>788</v>
      </c>
      <c r="C379" s="94" t="s">
        <v>1642</v>
      </c>
      <c r="D379" s="94" t="s">
        <v>654</v>
      </c>
      <c r="E379" s="95">
        <f>E380</f>
        <v>69.993070000000003</v>
      </c>
      <c r="F379" s="95">
        <f>F380</f>
        <v>69.993070000000003</v>
      </c>
      <c r="G379" s="113">
        <f t="shared" si="20"/>
        <v>1</v>
      </c>
    </row>
    <row r="380" spans="1:9" ht="36" outlineLevel="6">
      <c r="A380" s="93" t="s">
        <v>721</v>
      </c>
      <c r="B380" s="94" t="s">
        <v>788</v>
      </c>
      <c r="C380" s="94" t="s">
        <v>1642</v>
      </c>
      <c r="D380" s="94" t="s">
        <v>722</v>
      </c>
      <c r="E380" s="95">
        <f>E381</f>
        <v>69.993070000000003</v>
      </c>
      <c r="F380" s="95">
        <f>F381</f>
        <v>69.993070000000003</v>
      </c>
      <c r="G380" s="113">
        <f t="shared" si="20"/>
        <v>1</v>
      </c>
    </row>
    <row r="381" spans="1:9" outlineLevel="6">
      <c r="A381" s="93" t="s">
        <v>792</v>
      </c>
      <c r="B381" s="94" t="s">
        <v>788</v>
      </c>
      <c r="C381" s="94" t="s">
        <v>1642</v>
      </c>
      <c r="D381" s="94" t="s">
        <v>793</v>
      </c>
      <c r="E381" s="95">
        <f>'прил 3'!F471</f>
        <v>69.993070000000003</v>
      </c>
      <c r="F381" s="95">
        <f>'прил 3'!G471</f>
        <v>69.993070000000003</v>
      </c>
      <c r="G381" s="113">
        <f t="shared" si="20"/>
        <v>1</v>
      </c>
    </row>
    <row r="382" spans="1:9" s="92" customFormat="1" ht="36">
      <c r="A382" s="93" t="s">
        <v>1686</v>
      </c>
      <c r="B382" s="94" t="s">
        <v>788</v>
      </c>
      <c r="C382" s="94" t="s">
        <v>789</v>
      </c>
      <c r="D382" s="94" t="s">
        <v>654</v>
      </c>
      <c r="E382" s="95">
        <f t="shared" ref="E382:F385" si="23">E383</f>
        <v>15437.004999999999</v>
      </c>
      <c r="F382" s="95">
        <f t="shared" si="23"/>
        <v>15437.004999999999</v>
      </c>
      <c r="G382" s="113">
        <f t="shared" si="20"/>
        <v>1</v>
      </c>
    </row>
    <row r="383" spans="1:9" ht="36" outlineLevel="1">
      <c r="A383" s="93" t="s">
        <v>1586</v>
      </c>
      <c r="B383" s="94" t="s">
        <v>788</v>
      </c>
      <c r="C383" s="94" t="s">
        <v>1587</v>
      </c>
      <c r="D383" s="94" t="s">
        <v>654</v>
      </c>
      <c r="E383" s="95">
        <f t="shared" si="23"/>
        <v>15437.004999999999</v>
      </c>
      <c r="F383" s="95">
        <f t="shared" si="23"/>
        <v>15437.004999999999</v>
      </c>
      <c r="G383" s="113">
        <f t="shared" si="20"/>
        <v>1</v>
      </c>
    </row>
    <row r="384" spans="1:9" ht="36" outlineLevel="2">
      <c r="A384" s="93" t="s">
        <v>790</v>
      </c>
      <c r="B384" s="94" t="s">
        <v>788</v>
      </c>
      <c r="C384" s="94" t="s">
        <v>791</v>
      </c>
      <c r="D384" s="94" t="s">
        <v>654</v>
      </c>
      <c r="E384" s="95">
        <f t="shared" si="23"/>
        <v>15437.004999999999</v>
      </c>
      <c r="F384" s="95">
        <f t="shared" si="23"/>
        <v>15437.004999999999</v>
      </c>
      <c r="G384" s="113">
        <f t="shared" si="20"/>
        <v>1</v>
      </c>
    </row>
    <row r="385" spans="1:7" ht="35.25" customHeight="1" outlineLevel="2">
      <c r="A385" s="93" t="s">
        <v>721</v>
      </c>
      <c r="B385" s="94" t="s">
        <v>788</v>
      </c>
      <c r="C385" s="94" t="s">
        <v>791</v>
      </c>
      <c r="D385" s="94" t="s">
        <v>722</v>
      </c>
      <c r="E385" s="95">
        <f t="shared" si="23"/>
        <v>15437.004999999999</v>
      </c>
      <c r="F385" s="95">
        <f t="shared" si="23"/>
        <v>15437.004999999999</v>
      </c>
      <c r="G385" s="113">
        <f t="shared" si="20"/>
        <v>1</v>
      </c>
    </row>
    <row r="386" spans="1:7" outlineLevel="2">
      <c r="A386" s="93" t="s">
        <v>792</v>
      </c>
      <c r="B386" s="94" t="s">
        <v>788</v>
      </c>
      <c r="C386" s="94" t="s">
        <v>791</v>
      </c>
      <c r="D386" s="94" t="s">
        <v>793</v>
      </c>
      <c r="E386" s="95">
        <f>'прил 3'!F295</f>
        <v>15437.004999999999</v>
      </c>
      <c r="F386" s="95">
        <f>'прил 3'!G295</f>
        <v>15437.004999999999</v>
      </c>
      <c r="G386" s="113">
        <f t="shared" si="20"/>
        <v>1</v>
      </c>
    </row>
    <row r="387" spans="1:7" outlineLevel="2">
      <c r="A387" s="93" t="s">
        <v>876</v>
      </c>
      <c r="B387" s="94" t="s">
        <v>877</v>
      </c>
      <c r="C387" s="94" t="s">
        <v>653</v>
      </c>
      <c r="D387" s="94" t="s">
        <v>654</v>
      </c>
      <c r="E387" s="95">
        <f>E388</f>
        <v>144</v>
      </c>
      <c r="F387" s="95">
        <f>F388</f>
        <v>143.97996000000001</v>
      </c>
      <c r="G387" s="113">
        <f t="shared" si="20"/>
        <v>0.99986083333333342</v>
      </c>
    </row>
    <row r="388" spans="1:7" ht="36" outlineLevel="6">
      <c r="A388" s="233" t="s">
        <v>1613</v>
      </c>
      <c r="B388" s="227" t="s">
        <v>877</v>
      </c>
      <c r="C388" s="227" t="s">
        <v>849</v>
      </c>
      <c r="D388" s="227" t="s">
        <v>654</v>
      </c>
      <c r="E388" s="245">
        <f>E389+E394</f>
        <v>144</v>
      </c>
      <c r="F388" s="245">
        <f>F389+F394</f>
        <v>143.97996000000001</v>
      </c>
      <c r="G388" s="113">
        <f t="shared" si="20"/>
        <v>0.99986083333333342</v>
      </c>
    </row>
    <row r="389" spans="1:7" ht="36" outlineLevel="6">
      <c r="A389" s="93" t="s">
        <v>1643</v>
      </c>
      <c r="B389" s="94" t="s">
        <v>877</v>
      </c>
      <c r="C389" s="94" t="s">
        <v>861</v>
      </c>
      <c r="D389" s="94" t="s">
        <v>654</v>
      </c>
      <c r="E389" s="95">
        <f t="shared" ref="E389:F392" si="24">E390</f>
        <v>70</v>
      </c>
      <c r="F389" s="95">
        <f t="shared" si="24"/>
        <v>69.979960000000005</v>
      </c>
      <c r="G389" s="113">
        <f t="shared" si="20"/>
        <v>0.99971371428571432</v>
      </c>
    </row>
    <row r="390" spans="1:7" outlineLevel="6">
      <c r="A390" s="237" t="s">
        <v>1631</v>
      </c>
      <c r="B390" s="94" t="s">
        <v>877</v>
      </c>
      <c r="C390" s="94" t="s">
        <v>1632</v>
      </c>
      <c r="D390" s="94" t="s">
        <v>654</v>
      </c>
      <c r="E390" s="95">
        <f t="shared" si="24"/>
        <v>70</v>
      </c>
      <c r="F390" s="95">
        <f t="shared" si="24"/>
        <v>69.979960000000005</v>
      </c>
      <c r="G390" s="113">
        <f t="shared" si="20"/>
        <v>0.99971371428571432</v>
      </c>
    </row>
    <row r="391" spans="1:7" outlineLevel="6">
      <c r="A391" s="93" t="s">
        <v>1687</v>
      </c>
      <c r="B391" s="94" t="s">
        <v>877</v>
      </c>
      <c r="C391" s="94" t="s">
        <v>878</v>
      </c>
      <c r="D391" s="94" t="s">
        <v>654</v>
      </c>
      <c r="E391" s="95">
        <f t="shared" si="24"/>
        <v>70</v>
      </c>
      <c r="F391" s="95">
        <f t="shared" si="24"/>
        <v>69.979960000000005</v>
      </c>
      <c r="G391" s="113">
        <f t="shared" si="20"/>
        <v>0.99971371428571432</v>
      </c>
    </row>
    <row r="392" spans="1:7" outlineLevel="6">
      <c r="A392" s="93" t="s">
        <v>667</v>
      </c>
      <c r="B392" s="94" t="s">
        <v>877</v>
      </c>
      <c r="C392" s="94" t="s">
        <v>878</v>
      </c>
      <c r="D392" s="94" t="s">
        <v>221</v>
      </c>
      <c r="E392" s="95">
        <f t="shared" si="24"/>
        <v>70</v>
      </c>
      <c r="F392" s="95">
        <f t="shared" si="24"/>
        <v>69.979960000000005</v>
      </c>
      <c r="G392" s="113">
        <f t="shared" si="20"/>
        <v>0.99971371428571432</v>
      </c>
    </row>
    <row r="393" spans="1:7" ht="36" outlineLevel="6">
      <c r="A393" s="93" t="s">
        <v>668</v>
      </c>
      <c r="B393" s="94" t="s">
        <v>877</v>
      </c>
      <c r="C393" s="94" t="s">
        <v>878</v>
      </c>
      <c r="D393" s="94" t="s">
        <v>669</v>
      </c>
      <c r="E393" s="95">
        <f>'прил 3'!F478</f>
        <v>70</v>
      </c>
      <c r="F393" s="95">
        <f>'прил 3'!G478</f>
        <v>69.979960000000005</v>
      </c>
      <c r="G393" s="113">
        <f t="shared" si="20"/>
        <v>0.99971371428571432</v>
      </c>
    </row>
    <row r="394" spans="1:7" outlineLevel="4">
      <c r="A394" s="104" t="s">
        <v>1645</v>
      </c>
      <c r="B394" s="94" t="s">
        <v>877</v>
      </c>
      <c r="C394" s="94" t="s">
        <v>1646</v>
      </c>
      <c r="D394" s="94" t="s">
        <v>654</v>
      </c>
      <c r="E394" s="95">
        <f t="shared" ref="E394:F396" si="25">E395</f>
        <v>74</v>
      </c>
      <c r="F394" s="95">
        <f t="shared" si="25"/>
        <v>74</v>
      </c>
      <c r="G394" s="113">
        <f t="shared" si="20"/>
        <v>1</v>
      </c>
    </row>
    <row r="395" spans="1:7" outlineLevel="5">
      <c r="A395" s="93" t="s">
        <v>879</v>
      </c>
      <c r="B395" s="94" t="s">
        <v>877</v>
      </c>
      <c r="C395" s="94" t="s">
        <v>880</v>
      </c>
      <c r="D395" s="94" t="s">
        <v>654</v>
      </c>
      <c r="E395" s="95">
        <f t="shared" si="25"/>
        <v>74</v>
      </c>
      <c r="F395" s="95">
        <f t="shared" si="25"/>
        <v>74</v>
      </c>
      <c r="G395" s="113">
        <f t="shared" si="20"/>
        <v>1</v>
      </c>
    </row>
    <row r="396" spans="1:7" outlineLevel="6">
      <c r="A396" s="93" t="s">
        <v>667</v>
      </c>
      <c r="B396" s="94" t="s">
        <v>877</v>
      </c>
      <c r="C396" s="94" t="s">
        <v>880</v>
      </c>
      <c r="D396" s="94" t="s">
        <v>221</v>
      </c>
      <c r="E396" s="95">
        <f t="shared" si="25"/>
        <v>74</v>
      </c>
      <c r="F396" s="95">
        <f t="shared" si="25"/>
        <v>74</v>
      </c>
      <c r="G396" s="113">
        <f t="shared" si="20"/>
        <v>1</v>
      </c>
    </row>
    <row r="397" spans="1:7" ht="36.75" customHeight="1" outlineLevel="6">
      <c r="A397" s="93" t="s">
        <v>668</v>
      </c>
      <c r="B397" s="94" t="s">
        <v>877</v>
      </c>
      <c r="C397" s="94" t="s">
        <v>880</v>
      </c>
      <c r="D397" s="94" t="s">
        <v>669</v>
      </c>
      <c r="E397" s="95">
        <f>'прил 3'!F482</f>
        <v>74</v>
      </c>
      <c r="F397" s="95">
        <f>'прил 3'!G482</f>
        <v>74</v>
      </c>
      <c r="G397" s="113">
        <f t="shared" si="20"/>
        <v>1</v>
      </c>
    </row>
    <row r="398" spans="1:7" s="92" customFormat="1">
      <c r="A398" s="93" t="s">
        <v>881</v>
      </c>
      <c r="B398" s="94" t="s">
        <v>882</v>
      </c>
      <c r="C398" s="94" t="s">
        <v>653</v>
      </c>
      <c r="D398" s="94" t="s">
        <v>654</v>
      </c>
      <c r="E398" s="95">
        <f>E399</f>
        <v>19196.678</v>
      </c>
      <c r="F398" s="95">
        <f>F399</f>
        <v>18379.377909999999</v>
      </c>
      <c r="G398" s="113">
        <f t="shared" si="20"/>
        <v>0.95742492060345019</v>
      </c>
    </row>
    <row r="399" spans="1:7" ht="36" outlineLevel="1">
      <c r="A399" s="233" t="s">
        <v>1647</v>
      </c>
      <c r="B399" s="227" t="s">
        <v>882</v>
      </c>
      <c r="C399" s="227" t="s">
        <v>849</v>
      </c>
      <c r="D399" s="227" t="s">
        <v>654</v>
      </c>
      <c r="E399" s="95">
        <f>E400</f>
        <v>19196.678</v>
      </c>
      <c r="F399" s="95">
        <f>F400</f>
        <v>18379.377909999999</v>
      </c>
      <c r="G399" s="113">
        <f t="shared" si="20"/>
        <v>0.95742492060345019</v>
      </c>
    </row>
    <row r="400" spans="1:7" ht="36" outlineLevel="3">
      <c r="A400" s="101" t="s">
        <v>1648</v>
      </c>
      <c r="B400" s="94" t="s">
        <v>882</v>
      </c>
      <c r="C400" s="94" t="s">
        <v>1649</v>
      </c>
      <c r="D400" s="94" t="s">
        <v>654</v>
      </c>
      <c r="E400" s="95">
        <f>E401+E408+E411+E418</f>
        <v>19196.678</v>
      </c>
      <c r="F400" s="95">
        <f>F401+F408+F411+F418</f>
        <v>18379.377909999999</v>
      </c>
      <c r="G400" s="113">
        <f t="shared" si="20"/>
        <v>0.95742492060345019</v>
      </c>
    </row>
    <row r="401" spans="1:7" ht="36" outlineLevel="4">
      <c r="A401" s="93" t="s">
        <v>661</v>
      </c>
      <c r="B401" s="94" t="s">
        <v>882</v>
      </c>
      <c r="C401" s="94" t="s">
        <v>883</v>
      </c>
      <c r="D401" s="94" t="s">
        <v>654</v>
      </c>
      <c r="E401" s="95">
        <f>E402+E404+E406</f>
        <v>3642.44</v>
      </c>
      <c r="F401" s="95">
        <f>F402+F404+F406</f>
        <v>3642.3075200000003</v>
      </c>
      <c r="G401" s="113">
        <f t="shared" ref="G401:G464" si="26">F401/E401</f>
        <v>0.99996362877631484</v>
      </c>
    </row>
    <row r="402" spans="1:7" ht="54" outlineLevel="5">
      <c r="A402" s="93" t="s">
        <v>663</v>
      </c>
      <c r="B402" s="94" t="s">
        <v>882</v>
      </c>
      <c r="C402" s="94" t="s">
        <v>883</v>
      </c>
      <c r="D402" s="94" t="s">
        <v>664</v>
      </c>
      <c r="E402" s="95">
        <f>E403</f>
        <v>3348.6</v>
      </c>
      <c r="F402" s="95">
        <f>F403</f>
        <v>3348.4835200000002</v>
      </c>
      <c r="G402" s="113">
        <f t="shared" si="26"/>
        <v>0.99996521531386262</v>
      </c>
    </row>
    <row r="403" spans="1:7" outlineLevel="6">
      <c r="A403" s="93" t="s">
        <v>665</v>
      </c>
      <c r="B403" s="94" t="s">
        <v>882</v>
      </c>
      <c r="C403" s="94" t="s">
        <v>883</v>
      </c>
      <c r="D403" s="94" t="s">
        <v>666</v>
      </c>
      <c r="E403" s="95">
        <f>'прил 3'!F488</f>
        <v>3348.6</v>
      </c>
      <c r="F403" s="95">
        <f>'прил 3'!G488</f>
        <v>3348.4835200000002</v>
      </c>
      <c r="G403" s="113">
        <f t="shared" si="26"/>
        <v>0.99996521531386262</v>
      </c>
    </row>
    <row r="404" spans="1:7" outlineLevel="6">
      <c r="A404" s="93" t="s">
        <v>667</v>
      </c>
      <c r="B404" s="94" t="s">
        <v>882</v>
      </c>
      <c r="C404" s="94" t="s">
        <v>883</v>
      </c>
      <c r="D404" s="94" t="s">
        <v>221</v>
      </c>
      <c r="E404" s="95">
        <f>E405</f>
        <v>106.34</v>
      </c>
      <c r="F404" s="95">
        <f>F405</f>
        <v>106.34</v>
      </c>
      <c r="G404" s="113">
        <f t="shared" si="26"/>
        <v>1</v>
      </c>
    </row>
    <row r="405" spans="1:7" ht="36" outlineLevel="6">
      <c r="A405" s="93" t="s">
        <v>668</v>
      </c>
      <c r="B405" s="94" t="s">
        <v>882</v>
      </c>
      <c r="C405" s="94" t="s">
        <v>883</v>
      </c>
      <c r="D405" s="94" t="s">
        <v>669</v>
      </c>
      <c r="E405" s="95">
        <f>'прил 3'!F490</f>
        <v>106.34</v>
      </c>
      <c r="F405" s="95">
        <f>'прил 3'!G490</f>
        <v>106.34</v>
      </c>
      <c r="G405" s="113">
        <f t="shared" si="26"/>
        <v>1</v>
      </c>
    </row>
    <row r="406" spans="1:7" outlineLevel="6">
      <c r="A406" s="93" t="s">
        <v>670</v>
      </c>
      <c r="B406" s="94" t="s">
        <v>882</v>
      </c>
      <c r="C406" s="94" t="s">
        <v>883</v>
      </c>
      <c r="D406" s="94" t="s">
        <v>671</v>
      </c>
      <c r="E406" s="95">
        <f>E407</f>
        <v>187.5</v>
      </c>
      <c r="F406" s="95">
        <f>F407</f>
        <v>187.48400000000001</v>
      </c>
      <c r="G406" s="113">
        <f t="shared" si="26"/>
        <v>0.99991466666666673</v>
      </c>
    </row>
    <row r="407" spans="1:7" outlineLevel="6">
      <c r="A407" s="93" t="s">
        <v>672</v>
      </c>
      <c r="B407" s="94" t="s">
        <v>882</v>
      </c>
      <c r="C407" s="94" t="s">
        <v>883</v>
      </c>
      <c r="D407" s="94" t="s">
        <v>673</v>
      </c>
      <c r="E407" s="95">
        <f>'прил 3'!F492</f>
        <v>187.5</v>
      </c>
      <c r="F407" s="95">
        <f>'прил 3'!G492</f>
        <v>187.48400000000001</v>
      </c>
      <c r="G407" s="113">
        <f t="shared" si="26"/>
        <v>0.99991466666666673</v>
      </c>
    </row>
    <row r="408" spans="1:7" ht="36" outlineLevel="6">
      <c r="A408" s="93" t="s">
        <v>1659</v>
      </c>
      <c r="B408" s="94" t="s">
        <v>882</v>
      </c>
      <c r="C408" s="94" t="s">
        <v>1674</v>
      </c>
      <c r="D408" s="94" t="s">
        <v>654</v>
      </c>
      <c r="E408" s="95">
        <f>E409</f>
        <v>10</v>
      </c>
      <c r="F408" s="95">
        <f>F409</f>
        <v>0</v>
      </c>
      <c r="G408" s="113">
        <f t="shared" si="26"/>
        <v>0</v>
      </c>
    </row>
    <row r="409" spans="1:7" outlineLevel="6">
      <c r="A409" s="93" t="s">
        <v>667</v>
      </c>
      <c r="B409" s="94" t="s">
        <v>882</v>
      </c>
      <c r="C409" s="94" t="s">
        <v>1674</v>
      </c>
      <c r="D409" s="94" t="s">
        <v>221</v>
      </c>
      <c r="E409" s="95">
        <f>E410</f>
        <v>10</v>
      </c>
      <c r="F409" s="95">
        <f>F410</f>
        <v>0</v>
      </c>
      <c r="G409" s="113">
        <f t="shared" si="26"/>
        <v>0</v>
      </c>
    </row>
    <row r="410" spans="1:7" ht="36" outlineLevel="6">
      <c r="A410" s="93" t="s">
        <v>668</v>
      </c>
      <c r="B410" s="94" t="s">
        <v>882</v>
      </c>
      <c r="C410" s="94" t="s">
        <v>1674</v>
      </c>
      <c r="D410" s="94" t="s">
        <v>669</v>
      </c>
      <c r="E410" s="95">
        <f>'прил 3'!F567</f>
        <v>10</v>
      </c>
      <c r="F410" s="95">
        <f>'прил 3'!G567</f>
        <v>0</v>
      </c>
      <c r="G410" s="113">
        <f t="shared" si="26"/>
        <v>0</v>
      </c>
    </row>
    <row r="411" spans="1:7" ht="36" outlineLevel="6">
      <c r="A411" s="93" t="s">
        <v>712</v>
      </c>
      <c r="B411" s="94" t="s">
        <v>882</v>
      </c>
      <c r="C411" s="94" t="s">
        <v>884</v>
      </c>
      <c r="D411" s="94" t="s">
        <v>654</v>
      </c>
      <c r="E411" s="95">
        <f>E412+E414+E416</f>
        <v>13500.839</v>
      </c>
      <c r="F411" s="95">
        <f>F412+F414+F416</f>
        <v>12694.561129999998</v>
      </c>
      <c r="G411" s="113">
        <f t="shared" si="26"/>
        <v>0.94027942485648475</v>
      </c>
    </row>
    <row r="412" spans="1:7" ht="54" outlineLevel="6">
      <c r="A412" s="93" t="s">
        <v>663</v>
      </c>
      <c r="B412" s="94" t="s">
        <v>882</v>
      </c>
      <c r="C412" s="94" t="s">
        <v>884</v>
      </c>
      <c r="D412" s="94" t="s">
        <v>664</v>
      </c>
      <c r="E412" s="95">
        <f>E413</f>
        <v>10727.138999999999</v>
      </c>
      <c r="F412" s="95">
        <f>F413</f>
        <v>10240.550869999999</v>
      </c>
      <c r="G412" s="113">
        <f t="shared" si="26"/>
        <v>0.95463952410796582</v>
      </c>
    </row>
    <row r="413" spans="1:7" outlineLevel="6">
      <c r="A413" s="93" t="s">
        <v>714</v>
      </c>
      <c r="B413" s="94" t="s">
        <v>882</v>
      </c>
      <c r="C413" s="94" t="s">
        <v>884</v>
      </c>
      <c r="D413" s="94" t="s">
        <v>715</v>
      </c>
      <c r="E413" s="95">
        <f>'прил 3'!F495</f>
        <v>10727.138999999999</v>
      </c>
      <c r="F413" s="95">
        <f>'прил 3'!G495</f>
        <v>10240.550869999999</v>
      </c>
      <c r="G413" s="113">
        <f t="shared" si="26"/>
        <v>0.95463952410796582</v>
      </c>
    </row>
    <row r="414" spans="1:7" ht="19.5" customHeight="1" outlineLevel="6">
      <c r="A414" s="93" t="s">
        <v>667</v>
      </c>
      <c r="B414" s="94" t="s">
        <v>882</v>
      </c>
      <c r="C414" s="94" t="s">
        <v>884</v>
      </c>
      <c r="D414" s="94" t="s">
        <v>221</v>
      </c>
      <c r="E414" s="95">
        <f>E415</f>
        <v>2726.7</v>
      </c>
      <c r="F414" s="95">
        <f>F415</f>
        <v>2407.99226</v>
      </c>
      <c r="G414" s="113">
        <f t="shared" si="26"/>
        <v>0.88311594968276674</v>
      </c>
    </row>
    <row r="415" spans="1:7" ht="36" outlineLevel="6">
      <c r="A415" s="93" t="s">
        <v>668</v>
      </c>
      <c r="B415" s="94" t="s">
        <v>882</v>
      </c>
      <c r="C415" s="94" t="s">
        <v>884</v>
      </c>
      <c r="D415" s="94" t="s">
        <v>669</v>
      </c>
      <c r="E415" s="95">
        <f>'прил 3'!F497</f>
        <v>2726.7</v>
      </c>
      <c r="F415" s="95">
        <f>'прил 3'!G497</f>
        <v>2407.99226</v>
      </c>
      <c r="G415" s="113">
        <f t="shared" si="26"/>
        <v>0.88311594968276674</v>
      </c>
    </row>
    <row r="416" spans="1:7" outlineLevel="6">
      <c r="A416" s="93" t="s">
        <v>670</v>
      </c>
      <c r="B416" s="94" t="s">
        <v>882</v>
      </c>
      <c r="C416" s="94" t="s">
        <v>884</v>
      </c>
      <c r="D416" s="94" t="s">
        <v>671</v>
      </c>
      <c r="E416" s="95">
        <f>E417</f>
        <v>47</v>
      </c>
      <c r="F416" s="95">
        <f>F417</f>
        <v>46.018000000000001</v>
      </c>
      <c r="G416" s="113">
        <f t="shared" si="26"/>
        <v>0.97910638297872343</v>
      </c>
    </row>
    <row r="417" spans="1:9" outlineLevel="6">
      <c r="A417" s="93" t="s">
        <v>672</v>
      </c>
      <c r="B417" s="94" t="s">
        <v>882</v>
      </c>
      <c r="C417" s="94" t="s">
        <v>884</v>
      </c>
      <c r="D417" s="94" t="s">
        <v>673</v>
      </c>
      <c r="E417" s="95">
        <f>'прил 3'!F499</f>
        <v>47</v>
      </c>
      <c r="F417" s="95">
        <f>'прил 3'!G499</f>
        <v>46.018000000000001</v>
      </c>
      <c r="G417" s="113">
        <f t="shared" si="26"/>
        <v>0.97910638297872343</v>
      </c>
    </row>
    <row r="418" spans="1:9" ht="36" outlineLevel="1">
      <c r="A418" s="104" t="s">
        <v>885</v>
      </c>
      <c r="B418" s="94" t="s">
        <v>882</v>
      </c>
      <c r="C418" s="94" t="s">
        <v>886</v>
      </c>
      <c r="D418" s="94" t="s">
        <v>654</v>
      </c>
      <c r="E418" s="95">
        <f>E419</f>
        <v>2043.3989999999999</v>
      </c>
      <c r="F418" s="95">
        <f>F419</f>
        <v>2042.50926</v>
      </c>
      <c r="G418" s="113">
        <f t="shared" si="26"/>
        <v>0.99956457843035074</v>
      </c>
    </row>
    <row r="419" spans="1:9" ht="36" outlineLevel="2">
      <c r="A419" s="93" t="s">
        <v>721</v>
      </c>
      <c r="B419" s="94" t="s">
        <v>882</v>
      </c>
      <c r="C419" s="94" t="s">
        <v>886</v>
      </c>
      <c r="D419" s="94" t="s">
        <v>722</v>
      </c>
      <c r="E419" s="95">
        <f>E420</f>
        <v>2043.3989999999999</v>
      </c>
      <c r="F419" s="95">
        <f>F420</f>
        <v>2042.50926</v>
      </c>
      <c r="G419" s="113">
        <f t="shared" si="26"/>
        <v>0.99956457843035074</v>
      </c>
    </row>
    <row r="420" spans="1:9" outlineLevel="3">
      <c r="A420" s="93" t="s">
        <v>723</v>
      </c>
      <c r="B420" s="94" t="s">
        <v>882</v>
      </c>
      <c r="C420" s="94" t="s">
        <v>886</v>
      </c>
      <c r="D420" s="94" t="s">
        <v>724</v>
      </c>
      <c r="E420" s="95">
        <f>'прил 3'!F502</f>
        <v>2043.3989999999999</v>
      </c>
      <c r="F420" s="95">
        <f>'прил 3'!G502</f>
        <v>2042.50926</v>
      </c>
      <c r="G420" s="113">
        <f t="shared" si="26"/>
        <v>0.99956457843035074</v>
      </c>
    </row>
    <row r="421" spans="1:9" ht="17.399999999999999" outlineLevel="4">
      <c r="A421" s="88" t="s">
        <v>794</v>
      </c>
      <c r="B421" s="89" t="s">
        <v>795</v>
      </c>
      <c r="C421" s="89" t="s">
        <v>653</v>
      </c>
      <c r="D421" s="89" t="s">
        <v>654</v>
      </c>
      <c r="E421" s="90">
        <f>E422</f>
        <v>9099.9760000000006</v>
      </c>
      <c r="F421" s="90">
        <f>F422</f>
        <v>9099.9760000000006</v>
      </c>
      <c r="G421" s="91">
        <f t="shared" si="26"/>
        <v>1</v>
      </c>
    </row>
    <row r="422" spans="1:9" ht="21" customHeight="1" outlineLevel="5">
      <c r="A422" s="93" t="s">
        <v>796</v>
      </c>
      <c r="B422" s="94" t="s">
        <v>797</v>
      </c>
      <c r="C422" s="94" t="s">
        <v>653</v>
      </c>
      <c r="D422" s="94" t="s">
        <v>654</v>
      </c>
      <c r="E422" s="95">
        <f>E423</f>
        <v>9099.9760000000006</v>
      </c>
      <c r="F422" s="95">
        <f>F423</f>
        <v>9099.9760000000006</v>
      </c>
      <c r="G422" s="113">
        <f t="shared" si="26"/>
        <v>1</v>
      </c>
    </row>
    <row r="423" spans="1:9" ht="36" outlineLevel="6">
      <c r="A423" s="233" t="s">
        <v>1585</v>
      </c>
      <c r="B423" s="227" t="s">
        <v>797</v>
      </c>
      <c r="C423" s="227" t="s">
        <v>789</v>
      </c>
      <c r="D423" s="227" t="s">
        <v>654</v>
      </c>
      <c r="E423" s="95">
        <f>E424+E434</f>
        <v>9099.9760000000006</v>
      </c>
      <c r="F423" s="95">
        <f>F424+F434</f>
        <v>9099.9760000000006</v>
      </c>
      <c r="G423" s="113">
        <f t="shared" si="26"/>
        <v>1</v>
      </c>
    </row>
    <row r="424" spans="1:9" ht="36" outlineLevel="5">
      <c r="A424" s="93" t="s">
        <v>1588</v>
      </c>
      <c r="B424" s="94" t="s">
        <v>797</v>
      </c>
      <c r="C424" s="94" t="s">
        <v>1589</v>
      </c>
      <c r="D424" s="94" t="s">
        <v>654</v>
      </c>
      <c r="E424" s="95">
        <f>E431+E425+E428</f>
        <v>7891.2550000000001</v>
      </c>
      <c r="F424" s="95">
        <f>F431+F425+F428</f>
        <v>7891.2550000000001</v>
      </c>
      <c r="G424" s="113">
        <f t="shared" si="26"/>
        <v>1</v>
      </c>
    </row>
    <row r="425" spans="1:9" ht="36" outlineLevel="6">
      <c r="A425" s="104" t="s">
        <v>800</v>
      </c>
      <c r="B425" s="94" t="s">
        <v>797</v>
      </c>
      <c r="C425" s="94" t="s">
        <v>801</v>
      </c>
      <c r="D425" s="94" t="s">
        <v>654</v>
      </c>
      <c r="E425" s="95">
        <f>E426</f>
        <v>7740.5</v>
      </c>
      <c r="F425" s="95">
        <f>F426</f>
        <v>7740.5</v>
      </c>
      <c r="G425" s="113">
        <f t="shared" si="26"/>
        <v>1</v>
      </c>
      <c r="I425" s="81" t="s">
        <v>899</v>
      </c>
    </row>
    <row r="426" spans="1:9" ht="20.25" customHeight="1" outlineLevel="6">
      <c r="A426" s="93" t="s">
        <v>721</v>
      </c>
      <c r="B426" s="94" t="s">
        <v>797</v>
      </c>
      <c r="C426" s="94" t="s">
        <v>801</v>
      </c>
      <c r="D426" s="94" t="s">
        <v>722</v>
      </c>
      <c r="E426" s="95">
        <f>E427</f>
        <v>7740.5</v>
      </c>
      <c r="F426" s="95">
        <f>F427</f>
        <v>7740.5</v>
      </c>
      <c r="G426" s="113">
        <f t="shared" si="26"/>
        <v>1</v>
      </c>
    </row>
    <row r="427" spans="1:9" outlineLevel="6">
      <c r="A427" s="93" t="s">
        <v>792</v>
      </c>
      <c r="B427" s="94" t="s">
        <v>797</v>
      </c>
      <c r="C427" s="94" t="s">
        <v>801</v>
      </c>
      <c r="D427" s="94" t="s">
        <v>793</v>
      </c>
      <c r="E427" s="95">
        <f>'прил 3'!F302</f>
        <v>7740.5</v>
      </c>
      <c r="F427" s="95">
        <f>'прил 3'!G302</f>
        <v>7740.5</v>
      </c>
      <c r="G427" s="113">
        <f t="shared" si="26"/>
        <v>1</v>
      </c>
    </row>
    <row r="428" spans="1:9" ht="54" outlineLevel="6">
      <c r="A428" s="98" t="s">
        <v>1590</v>
      </c>
      <c r="B428" s="94" t="s">
        <v>797</v>
      </c>
      <c r="C428" s="94" t="s">
        <v>802</v>
      </c>
      <c r="D428" s="94" t="s">
        <v>654</v>
      </c>
      <c r="E428" s="95">
        <f>E429</f>
        <v>149.24744999999999</v>
      </c>
      <c r="F428" s="95">
        <f>F429</f>
        <v>149.24744999999999</v>
      </c>
      <c r="G428" s="113">
        <f t="shared" si="26"/>
        <v>1</v>
      </c>
    </row>
    <row r="429" spans="1:9" ht="36" outlineLevel="6">
      <c r="A429" s="93" t="s">
        <v>721</v>
      </c>
      <c r="B429" s="94" t="s">
        <v>797</v>
      </c>
      <c r="C429" s="94" t="s">
        <v>802</v>
      </c>
      <c r="D429" s="94" t="s">
        <v>722</v>
      </c>
      <c r="E429" s="95">
        <f>E430</f>
        <v>149.24744999999999</v>
      </c>
      <c r="F429" s="95">
        <f>F430</f>
        <v>149.24744999999999</v>
      </c>
      <c r="G429" s="113">
        <f t="shared" si="26"/>
        <v>1</v>
      </c>
    </row>
    <row r="430" spans="1:9" outlineLevel="6">
      <c r="A430" s="93" t="s">
        <v>792</v>
      </c>
      <c r="B430" s="94" t="s">
        <v>797</v>
      </c>
      <c r="C430" s="94" t="s">
        <v>802</v>
      </c>
      <c r="D430" s="94" t="s">
        <v>793</v>
      </c>
      <c r="E430" s="95">
        <f>'прил 3'!F305</f>
        <v>149.24744999999999</v>
      </c>
      <c r="F430" s="95">
        <f>'прил 3'!G305</f>
        <v>149.24744999999999</v>
      </c>
      <c r="G430" s="113">
        <f t="shared" si="26"/>
        <v>1</v>
      </c>
    </row>
    <row r="431" spans="1:9" s="92" customFormat="1" ht="46.5" customHeight="1">
      <c r="A431" s="93" t="s">
        <v>798</v>
      </c>
      <c r="B431" s="94" t="s">
        <v>797</v>
      </c>
      <c r="C431" s="94" t="s">
        <v>799</v>
      </c>
      <c r="D431" s="94" t="s">
        <v>654</v>
      </c>
      <c r="E431" s="95">
        <f>E432</f>
        <v>1.5075499999999999</v>
      </c>
      <c r="F431" s="95">
        <f>F432</f>
        <v>1.5075499999999999</v>
      </c>
      <c r="G431" s="113">
        <f t="shared" si="26"/>
        <v>1</v>
      </c>
    </row>
    <row r="432" spans="1:9" ht="36" outlineLevel="1">
      <c r="A432" s="93" t="s">
        <v>721</v>
      </c>
      <c r="B432" s="94" t="s">
        <v>797</v>
      </c>
      <c r="C432" s="94" t="s">
        <v>799</v>
      </c>
      <c r="D432" s="94" t="s">
        <v>722</v>
      </c>
      <c r="E432" s="95">
        <f>E433</f>
        <v>1.5075499999999999</v>
      </c>
      <c r="F432" s="95">
        <f>F433</f>
        <v>1.5075499999999999</v>
      </c>
      <c r="G432" s="113">
        <f t="shared" si="26"/>
        <v>1</v>
      </c>
    </row>
    <row r="433" spans="1:7" outlineLevel="2">
      <c r="A433" s="93" t="s">
        <v>792</v>
      </c>
      <c r="B433" s="94" t="s">
        <v>797</v>
      </c>
      <c r="C433" s="94" t="s">
        <v>799</v>
      </c>
      <c r="D433" s="94" t="s">
        <v>793</v>
      </c>
      <c r="E433" s="95">
        <f>'прил 3'!F308</f>
        <v>1.5075499999999999</v>
      </c>
      <c r="F433" s="95">
        <f>'прил 3'!G308</f>
        <v>1.5075499999999999</v>
      </c>
      <c r="G433" s="113">
        <f t="shared" si="26"/>
        <v>1</v>
      </c>
    </row>
    <row r="434" spans="1:7" outlineLevel="2">
      <c r="A434" s="93" t="s">
        <v>1591</v>
      </c>
      <c r="B434" s="94" t="s">
        <v>797</v>
      </c>
      <c r="C434" s="94" t="s">
        <v>1592</v>
      </c>
      <c r="D434" s="94" t="s">
        <v>654</v>
      </c>
      <c r="E434" s="95">
        <f>E435+E439+E442</f>
        <v>1208.721</v>
      </c>
      <c r="F434" s="95">
        <f>F435+F439+F442</f>
        <v>1208.721</v>
      </c>
      <c r="G434" s="113">
        <f t="shared" si="26"/>
        <v>1</v>
      </c>
    </row>
    <row r="435" spans="1:7" outlineLevel="2">
      <c r="A435" s="93" t="s">
        <v>803</v>
      </c>
      <c r="B435" s="94" t="s">
        <v>797</v>
      </c>
      <c r="C435" s="94" t="s">
        <v>804</v>
      </c>
      <c r="D435" s="94" t="s">
        <v>654</v>
      </c>
      <c r="E435" s="95">
        <f>E436</f>
        <v>1000.6609999999999</v>
      </c>
      <c r="F435" s="95">
        <f>F436</f>
        <v>1000.6609999999999</v>
      </c>
      <c r="G435" s="113">
        <f t="shared" si="26"/>
        <v>1</v>
      </c>
    </row>
    <row r="436" spans="1:7" ht="36" outlineLevel="2">
      <c r="A436" s="93" t="s">
        <v>721</v>
      </c>
      <c r="B436" s="94" t="s">
        <v>797</v>
      </c>
      <c r="C436" s="94" t="s">
        <v>804</v>
      </c>
      <c r="D436" s="94" t="s">
        <v>722</v>
      </c>
      <c r="E436" s="95">
        <f>E437+E438</f>
        <v>1000.6609999999999</v>
      </c>
      <c r="F436" s="95">
        <f>F437+F438</f>
        <v>1000.6609999999999</v>
      </c>
      <c r="G436" s="113">
        <f t="shared" si="26"/>
        <v>1</v>
      </c>
    </row>
    <row r="437" spans="1:7" outlineLevel="4">
      <c r="A437" s="93" t="s">
        <v>792</v>
      </c>
      <c r="B437" s="94" t="s">
        <v>797</v>
      </c>
      <c r="C437" s="94" t="s">
        <v>804</v>
      </c>
      <c r="D437" s="94" t="s">
        <v>793</v>
      </c>
      <c r="E437" s="95">
        <f>'прил 3'!F312</f>
        <v>886.66099999999994</v>
      </c>
      <c r="F437" s="95">
        <f>'прил 3'!G312</f>
        <v>886.66099999999994</v>
      </c>
      <c r="G437" s="113">
        <f t="shared" si="26"/>
        <v>1</v>
      </c>
    </row>
    <row r="438" spans="1:7" ht="42" customHeight="1" outlineLevel="5">
      <c r="A438" s="93" t="s">
        <v>1593</v>
      </c>
      <c r="B438" s="94" t="s">
        <v>797</v>
      </c>
      <c r="C438" s="94" t="s">
        <v>804</v>
      </c>
      <c r="D438" s="94" t="s">
        <v>805</v>
      </c>
      <c r="E438" s="95">
        <f>'прил 3'!F313</f>
        <v>114</v>
      </c>
      <c r="F438" s="95">
        <f>'прил 3'!G313</f>
        <v>114</v>
      </c>
      <c r="G438" s="113">
        <f t="shared" si="26"/>
        <v>1</v>
      </c>
    </row>
    <row r="439" spans="1:7" ht="54" outlineLevel="6">
      <c r="A439" s="234" t="s">
        <v>1562</v>
      </c>
      <c r="B439" s="94" t="s">
        <v>797</v>
      </c>
      <c r="C439" s="94" t="s">
        <v>1594</v>
      </c>
      <c r="D439" s="94" t="s">
        <v>654</v>
      </c>
      <c r="E439" s="95">
        <f>E440</f>
        <v>203.06</v>
      </c>
      <c r="F439" s="95">
        <f>F440</f>
        <v>203.06</v>
      </c>
      <c r="G439" s="113">
        <f t="shared" si="26"/>
        <v>1</v>
      </c>
    </row>
    <row r="440" spans="1:7" ht="18.75" customHeight="1" outlineLevel="6">
      <c r="A440" s="93" t="s">
        <v>670</v>
      </c>
      <c r="B440" s="94" t="s">
        <v>797</v>
      </c>
      <c r="C440" s="94" t="s">
        <v>1594</v>
      </c>
      <c r="D440" s="94" t="s">
        <v>671</v>
      </c>
      <c r="E440" s="95">
        <f>E441</f>
        <v>203.06</v>
      </c>
      <c r="F440" s="95">
        <f>F441</f>
        <v>203.06</v>
      </c>
      <c r="G440" s="113">
        <f t="shared" si="26"/>
        <v>1</v>
      </c>
    </row>
    <row r="441" spans="1:7" ht="39.75" customHeight="1" outlineLevel="6">
      <c r="A441" s="93" t="s">
        <v>763</v>
      </c>
      <c r="B441" s="94" t="s">
        <v>797</v>
      </c>
      <c r="C441" s="94" t="s">
        <v>1594</v>
      </c>
      <c r="D441" s="94" t="s">
        <v>764</v>
      </c>
      <c r="E441" s="95">
        <f>'прил 3'!F316</f>
        <v>203.06</v>
      </c>
      <c r="F441" s="95">
        <f>'прил 3'!G316</f>
        <v>203.06</v>
      </c>
      <c r="G441" s="113">
        <f t="shared" si="26"/>
        <v>1</v>
      </c>
    </row>
    <row r="442" spans="1:7" ht="37.5" customHeight="1" outlineLevel="6">
      <c r="A442" s="234" t="s">
        <v>1564</v>
      </c>
      <c r="B442" s="94" t="s">
        <v>797</v>
      </c>
      <c r="C442" s="94" t="s">
        <v>1595</v>
      </c>
      <c r="D442" s="94" t="s">
        <v>654</v>
      </c>
      <c r="E442" s="95">
        <f>E443</f>
        <v>5</v>
      </c>
      <c r="F442" s="95">
        <f>F443</f>
        <v>5</v>
      </c>
      <c r="G442" s="113">
        <f t="shared" si="26"/>
        <v>1</v>
      </c>
    </row>
    <row r="443" spans="1:7" outlineLevel="6">
      <c r="A443" s="93" t="s">
        <v>670</v>
      </c>
      <c r="B443" s="94" t="s">
        <v>797</v>
      </c>
      <c r="C443" s="94" t="s">
        <v>1595</v>
      </c>
      <c r="D443" s="94" t="s">
        <v>671</v>
      </c>
      <c r="E443" s="95">
        <f>E444</f>
        <v>5</v>
      </c>
      <c r="F443" s="95">
        <f>F444</f>
        <v>5</v>
      </c>
      <c r="G443" s="113">
        <f t="shared" si="26"/>
        <v>1</v>
      </c>
    </row>
    <row r="444" spans="1:7" ht="41.25" customHeight="1" outlineLevel="6">
      <c r="A444" s="93" t="s">
        <v>763</v>
      </c>
      <c r="B444" s="94" t="s">
        <v>797</v>
      </c>
      <c r="C444" s="94" t="s">
        <v>1595</v>
      </c>
      <c r="D444" s="94" t="s">
        <v>764</v>
      </c>
      <c r="E444" s="95">
        <f>'прил 3'!F319</f>
        <v>5</v>
      </c>
      <c r="F444" s="95">
        <f>'прил 3'!G319</f>
        <v>5</v>
      </c>
      <c r="G444" s="113">
        <f t="shared" si="26"/>
        <v>1</v>
      </c>
    </row>
    <row r="445" spans="1:7" s="92" customFormat="1" ht="17.399999999999999">
      <c r="A445" s="88" t="s">
        <v>806</v>
      </c>
      <c r="B445" s="89" t="s">
        <v>807</v>
      </c>
      <c r="C445" s="89" t="s">
        <v>653</v>
      </c>
      <c r="D445" s="89" t="s">
        <v>654</v>
      </c>
      <c r="E445" s="90">
        <f>E446+E461+E451</f>
        <v>40788.660820000005</v>
      </c>
      <c r="F445" s="90">
        <f>F446+F461+F451</f>
        <v>38314.661299999992</v>
      </c>
      <c r="G445" s="91">
        <f t="shared" si="26"/>
        <v>0.93934589980980865</v>
      </c>
    </row>
    <row r="446" spans="1:7" outlineLevel="1">
      <c r="A446" s="93" t="s">
        <v>808</v>
      </c>
      <c r="B446" s="94" t="s">
        <v>809</v>
      </c>
      <c r="C446" s="94" t="s">
        <v>653</v>
      </c>
      <c r="D446" s="94" t="s">
        <v>654</v>
      </c>
      <c r="E446" s="95">
        <f t="shared" ref="E446:F449" si="27">E447</f>
        <v>3754.9538600000001</v>
      </c>
      <c r="F446" s="95">
        <f t="shared" si="27"/>
        <v>3741.8116599999998</v>
      </c>
      <c r="G446" s="113">
        <f t="shared" si="26"/>
        <v>0.99650003688727073</v>
      </c>
    </row>
    <row r="447" spans="1:7" outlineLevel="2">
      <c r="A447" s="93" t="s">
        <v>736</v>
      </c>
      <c r="B447" s="94" t="s">
        <v>809</v>
      </c>
      <c r="C447" s="94" t="s">
        <v>660</v>
      </c>
      <c r="D447" s="94" t="s">
        <v>654</v>
      </c>
      <c r="E447" s="95">
        <f t="shared" si="27"/>
        <v>3754.9538600000001</v>
      </c>
      <c r="F447" s="95">
        <f t="shared" si="27"/>
        <v>3741.8116599999998</v>
      </c>
      <c r="G447" s="113">
        <f t="shared" si="26"/>
        <v>0.99650003688727073</v>
      </c>
    </row>
    <row r="448" spans="1:7" ht="20.25" customHeight="1" outlineLevel="3">
      <c r="A448" s="93" t="s">
        <v>810</v>
      </c>
      <c r="B448" s="94" t="s">
        <v>809</v>
      </c>
      <c r="C448" s="94" t="s">
        <v>811</v>
      </c>
      <c r="D448" s="94" t="s">
        <v>654</v>
      </c>
      <c r="E448" s="95">
        <f t="shared" si="27"/>
        <v>3754.9538600000001</v>
      </c>
      <c r="F448" s="95">
        <f t="shared" si="27"/>
        <v>3741.8116599999998</v>
      </c>
      <c r="G448" s="113">
        <f t="shared" si="26"/>
        <v>0.99650003688727073</v>
      </c>
    </row>
    <row r="449" spans="1:7" outlineLevel="4">
      <c r="A449" s="93" t="s">
        <v>716</v>
      </c>
      <c r="B449" s="94" t="s">
        <v>809</v>
      </c>
      <c r="C449" s="94" t="s">
        <v>811</v>
      </c>
      <c r="D449" s="94" t="s">
        <v>717</v>
      </c>
      <c r="E449" s="95">
        <f t="shared" si="27"/>
        <v>3754.9538600000001</v>
      </c>
      <c r="F449" s="95">
        <f t="shared" si="27"/>
        <v>3741.8116599999998</v>
      </c>
      <c r="G449" s="113">
        <f t="shared" si="26"/>
        <v>0.99650003688727073</v>
      </c>
    </row>
    <row r="450" spans="1:7" outlineLevel="5">
      <c r="A450" s="93" t="s">
        <v>812</v>
      </c>
      <c r="B450" s="94" t="s">
        <v>809</v>
      </c>
      <c r="C450" s="94" t="s">
        <v>811</v>
      </c>
      <c r="D450" s="94" t="s">
        <v>813</v>
      </c>
      <c r="E450" s="95">
        <f>'прил 3'!F325</f>
        <v>3754.9538600000001</v>
      </c>
      <c r="F450" s="95">
        <f>'прил 3'!G325</f>
        <v>3741.8116599999998</v>
      </c>
      <c r="G450" s="113">
        <f t="shared" si="26"/>
        <v>0.99650003688727073</v>
      </c>
    </row>
    <row r="451" spans="1:7" outlineLevel="6">
      <c r="A451" s="93" t="s">
        <v>814</v>
      </c>
      <c r="B451" s="94" t="s">
        <v>815</v>
      </c>
      <c r="C451" s="94" t="s">
        <v>653</v>
      </c>
      <c r="D451" s="94" t="s">
        <v>654</v>
      </c>
      <c r="E451" s="95">
        <f>E452+E457</f>
        <v>2038.3981100000001</v>
      </c>
      <c r="F451" s="95">
        <f>F452+F457</f>
        <v>1965.22811</v>
      </c>
      <c r="G451" s="113">
        <f t="shared" si="26"/>
        <v>0.96410416608951821</v>
      </c>
    </row>
    <row r="452" spans="1:7" s="92" customFormat="1" ht="36">
      <c r="A452" s="233" t="s">
        <v>1613</v>
      </c>
      <c r="B452" s="227" t="s">
        <v>815</v>
      </c>
      <c r="C452" s="227" t="s">
        <v>849</v>
      </c>
      <c r="D452" s="227" t="s">
        <v>654</v>
      </c>
      <c r="E452" s="95">
        <f t="shared" ref="E452:F455" si="28">E453</f>
        <v>1938.3981100000001</v>
      </c>
      <c r="F452" s="95">
        <f t="shared" si="28"/>
        <v>1865.22811</v>
      </c>
      <c r="G452" s="113">
        <f t="shared" si="26"/>
        <v>0.96225233628606865</v>
      </c>
    </row>
    <row r="453" spans="1:7" outlineLevel="1">
      <c r="A453" s="101" t="s">
        <v>1650</v>
      </c>
      <c r="B453" s="94" t="s">
        <v>815</v>
      </c>
      <c r="C453" s="94" t="s">
        <v>1651</v>
      </c>
      <c r="D453" s="94" t="s">
        <v>654</v>
      </c>
      <c r="E453" s="95">
        <f t="shared" si="28"/>
        <v>1938.3981100000001</v>
      </c>
      <c r="F453" s="95">
        <f t="shared" si="28"/>
        <v>1865.22811</v>
      </c>
      <c r="G453" s="113">
        <f t="shared" si="26"/>
        <v>0.96225233628606865</v>
      </c>
    </row>
    <row r="454" spans="1:7" ht="72" outlineLevel="2">
      <c r="A454" s="98" t="s">
        <v>1652</v>
      </c>
      <c r="B454" s="94" t="s">
        <v>815</v>
      </c>
      <c r="C454" s="94" t="s">
        <v>1653</v>
      </c>
      <c r="D454" s="94" t="s">
        <v>654</v>
      </c>
      <c r="E454" s="95">
        <f t="shared" si="28"/>
        <v>1938.3981100000001</v>
      </c>
      <c r="F454" s="95">
        <f t="shared" si="28"/>
        <v>1865.22811</v>
      </c>
      <c r="G454" s="113">
        <f t="shared" si="26"/>
        <v>0.96225233628606865</v>
      </c>
    </row>
    <row r="455" spans="1:7" outlineLevel="4">
      <c r="A455" s="93" t="s">
        <v>716</v>
      </c>
      <c r="B455" s="94" t="s">
        <v>815</v>
      </c>
      <c r="C455" s="94" t="s">
        <v>1653</v>
      </c>
      <c r="D455" s="94" t="s">
        <v>717</v>
      </c>
      <c r="E455" s="95">
        <f t="shared" si="28"/>
        <v>1938.3981100000001</v>
      </c>
      <c r="F455" s="95">
        <f t="shared" si="28"/>
        <v>1865.22811</v>
      </c>
      <c r="G455" s="113">
        <f t="shared" si="26"/>
        <v>0.96225233628606865</v>
      </c>
    </row>
    <row r="456" spans="1:7" outlineLevel="5">
      <c r="A456" s="93" t="s">
        <v>718</v>
      </c>
      <c r="B456" s="94" t="s">
        <v>815</v>
      </c>
      <c r="C456" s="94" t="s">
        <v>1653</v>
      </c>
      <c r="D456" s="94" t="s">
        <v>719</v>
      </c>
      <c r="E456" s="95">
        <f>'прил 3'!F509</f>
        <v>1938.3981100000001</v>
      </c>
      <c r="F456" s="95">
        <f>'прил 3'!G509</f>
        <v>1865.22811</v>
      </c>
      <c r="G456" s="113">
        <f t="shared" si="26"/>
        <v>0.96225233628606865</v>
      </c>
    </row>
    <row r="457" spans="1:7" outlineLevel="6">
      <c r="A457" s="93" t="s">
        <v>659</v>
      </c>
      <c r="B457" s="94" t="s">
        <v>815</v>
      </c>
      <c r="C457" s="94" t="s">
        <v>660</v>
      </c>
      <c r="D457" s="94" t="s">
        <v>654</v>
      </c>
      <c r="E457" s="95">
        <f t="shared" ref="E457:F459" si="29">E458</f>
        <v>100</v>
      </c>
      <c r="F457" s="95">
        <f t="shared" si="29"/>
        <v>100</v>
      </c>
      <c r="G457" s="113">
        <f t="shared" si="26"/>
        <v>1</v>
      </c>
    </row>
    <row r="458" spans="1:7" outlineLevel="4">
      <c r="A458" s="93" t="s">
        <v>703</v>
      </c>
      <c r="B458" s="94" t="s">
        <v>815</v>
      </c>
      <c r="C458" s="94" t="s">
        <v>704</v>
      </c>
      <c r="D458" s="94" t="s">
        <v>654</v>
      </c>
      <c r="E458" s="95">
        <f t="shared" si="29"/>
        <v>100</v>
      </c>
      <c r="F458" s="95">
        <f t="shared" si="29"/>
        <v>100</v>
      </c>
      <c r="G458" s="113">
        <f t="shared" si="26"/>
        <v>1</v>
      </c>
    </row>
    <row r="459" spans="1:7" outlineLevel="5">
      <c r="A459" s="93" t="s">
        <v>716</v>
      </c>
      <c r="B459" s="94" t="s">
        <v>815</v>
      </c>
      <c r="C459" s="94" t="s">
        <v>704</v>
      </c>
      <c r="D459" s="94" t="s">
        <v>717</v>
      </c>
      <c r="E459" s="95">
        <f t="shared" si="29"/>
        <v>100</v>
      </c>
      <c r="F459" s="95">
        <f t="shared" si="29"/>
        <v>100</v>
      </c>
      <c r="G459" s="113">
        <f t="shared" si="26"/>
        <v>1</v>
      </c>
    </row>
    <row r="460" spans="1:7" outlineLevel="6">
      <c r="A460" s="93" t="s">
        <v>816</v>
      </c>
      <c r="B460" s="94" t="s">
        <v>815</v>
      </c>
      <c r="C460" s="94" t="s">
        <v>704</v>
      </c>
      <c r="D460" s="94" t="s">
        <v>817</v>
      </c>
      <c r="E460" s="95">
        <f>'прил 3'!F330</f>
        <v>100</v>
      </c>
      <c r="F460" s="95">
        <f>'прил 3'!G330</f>
        <v>100</v>
      </c>
      <c r="G460" s="113">
        <f t="shared" si="26"/>
        <v>1</v>
      </c>
    </row>
    <row r="461" spans="1:7" s="92" customFormat="1">
      <c r="A461" s="93" t="s">
        <v>818</v>
      </c>
      <c r="B461" s="94" t="s">
        <v>819</v>
      </c>
      <c r="C461" s="94" t="s">
        <v>653</v>
      </c>
      <c r="D461" s="94" t="s">
        <v>654</v>
      </c>
      <c r="E461" s="95">
        <f>E462+E470</f>
        <v>34995.308850000001</v>
      </c>
      <c r="F461" s="95">
        <f>F462+F470</f>
        <v>32607.621529999997</v>
      </c>
      <c r="G461" s="113">
        <f t="shared" si="26"/>
        <v>0.93177121738704116</v>
      </c>
    </row>
    <row r="462" spans="1:7" ht="36">
      <c r="A462" s="233" t="s">
        <v>1647</v>
      </c>
      <c r="B462" s="227" t="s">
        <v>819</v>
      </c>
      <c r="C462" s="227" t="s">
        <v>849</v>
      </c>
      <c r="D462" s="227" t="s">
        <v>654</v>
      </c>
      <c r="E462" s="95">
        <f t="shared" ref="E462:F464" si="30">E463</f>
        <v>1882.30423</v>
      </c>
      <c r="F462" s="95">
        <f t="shared" si="30"/>
        <v>1869.88184</v>
      </c>
      <c r="G462" s="113">
        <f t="shared" si="26"/>
        <v>0.99340043453018223</v>
      </c>
    </row>
    <row r="463" spans="1:7" ht="36">
      <c r="A463" s="93" t="s">
        <v>1614</v>
      </c>
      <c r="B463" s="94" t="s">
        <v>819</v>
      </c>
      <c r="C463" s="94" t="s">
        <v>850</v>
      </c>
      <c r="D463" s="94" t="s">
        <v>654</v>
      </c>
      <c r="E463" s="95">
        <f t="shared" si="30"/>
        <v>1882.30423</v>
      </c>
      <c r="F463" s="95">
        <f t="shared" si="30"/>
        <v>1869.88184</v>
      </c>
      <c r="G463" s="113">
        <f t="shared" si="26"/>
        <v>0.99340043453018223</v>
      </c>
    </row>
    <row r="464" spans="1:7">
      <c r="A464" s="237" t="s">
        <v>1654</v>
      </c>
      <c r="B464" s="94" t="s">
        <v>819</v>
      </c>
      <c r="C464" s="94" t="s">
        <v>1655</v>
      </c>
      <c r="D464" s="94" t="s">
        <v>654</v>
      </c>
      <c r="E464" s="95">
        <f t="shared" si="30"/>
        <v>1882.30423</v>
      </c>
      <c r="F464" s="95">
        <f t="shared" si="30"/>
        <v>1869.88184</v>
      </c>
      <c r="G464" s="113">
        <f t="shared" si="26"/>
        <v>0.99340043453018223</v>
      </c>
    </row>
    <row r="465" spans="1:7" ht="90">
      <c r="A465" s="93" t="s">
        <v>1656</v>
      </c>
      <c r="B465" s="94" t="s">
        <v>819</v>
      </c>
      <c r="C465" s="94" t="s">
        <v>887</v>
      </c>
      <c r="D465" s="94" t="s">
        <v>654</v>
      </c>
      <c r="E465" s="95">
        <f>E466+E468</f>
        <v>1882.30423</v>
      </c>
      <c r="F465" s="95">
        <f>F466+F468</f>
        <v>1869.88184</v>
      </c>
      <c r="G465" s="113">
        <f t="shared" ref="G465:G526" si="31">F465/E465</f>
        <v>0.99340043453018223</v>
      </c>
    </row>
    <row r="466" spans="1:7">
      <c r="A466" s="93" t="s">
        <v>667</v>
      </c>
      <c r="B466" s="94" t="s">
        <v>819</v>
      </c>
      <c r="C466" s="94" t="s">
        <v>887</v>
      </c>
      <c r="D466" s="94" t="s">
        <v>221</v>
      </c>
      <c r="E466" s="95">
        <f>E467</f>
        <v>24</v>
      </c>
      <c r="F466" s="95">
        <f>F467</f>
        <v>11.57761</v>
      </c>
      <c r="G466" s="113">
        <f t="shared" si="31"/>
        <v>0.48240041666666666</v>
      </c>
    </row>
    <row r="467" spans="1:7" ht="36">
      <c r="A467" s="93" t="s">
        <v>668</v>
      </c>
      <c r="B467" s="94" t="s">
        <v>819</v>
      </c>
      <c r="C467" s="94" t="s">
        <v>887</v>
      </c>
      <c r="D467" s="94" t="s">
        <v>669</v>
      </c>
      <c r="E467" s="95">
        <f>'прил 3'!F516</f>
        <v>24</v>
      </c>
      <c r="F467" s="95">
        <f>'прил 3'!G516</f>
        <v>11.57761</v>
      </c>
      <c r="G467" s="113">
        <f t="shared" si="31"/>
        <v>0.48240041666666666</v>
      </c>
    </row>
    <row r="468" spans="1:7">
      <c r="A468" s="93" t="s">
        <v>716</v>
      </c>
      <c r="B468" s="94" t="s">
        <v>819</v>
      </c>
      <c r="C468" s="94" t="s">
        <v>887</v>
      </c>
      <c r="D468" s="94" t="s">
        <v>717</v>
      </c>
      <c r="E468" s="95">
        <f>E469</f>
        <v>1858.30423</v>
      </c>
      <c r="F468" s="95">
        <f>F469</f>
        <v>1858.30423</v>
      </c>
      <c r="G468" s="113">
        <f t="shared" si="31"/>
        <v>1</v>
      </c>
    </row>
    <row r="469" spans="1:7">
      <c r="A469" s="93" t="s">
        <v>718</v>
      </c>
      <c r="B469" s="94" t="s">
        <v>819</v>
      </c>
      <c r="C469" s="94" t="s">
        <v>887</v>
      </c>
      <c r="D469" s="94" t="s">
        <v>719</v>
      </c>
      <c r="E469" s="95">
        <f>'прил 3'!F518</f>
        <v>1858.30423</v>
      </c>
      <c r="F469" s="95">
        <f>'прил 3'!G518</f>
        <v>1858.30423</v>
      </c>
      <c r="G469" s="113">
        <f t="shared" si="31"/>
        <v>1</v>
      </c>
    </row>
    <row r="470" spans="1:7">
      <c r="A470" s="93" t="s">
        <v>659</v>
      </c>
      <c r="B470" s="94" t="s">
        <v>819</v>
      </c>
      <c r="C470" s="94" t="s">
        <v>660</v>
      </c>
      <c r="D470" s="94" t="s">
        <v>654</v>
      </c>
      <c r="E470" s="95">
        <f>E471</f>
        <v>33113.00462</v>
      </c>
      <c r="F470" s="95">
        <f>F471</f>
        <v>30737.739689999999</v>
      </c>
      <c r="G470" s="113">
        <f t="shared" si="31"/>
        <v>0.92826791294664457</v>
      </c>
    </row>
    <row r="471" spans="1:7">
      <c r="A471" s="93" t="s">
        <v>678</v>
      </c>
      <c r="B471" s="94" t="s">
        <v>819</v>
      </c>
      <c r="C471" s="94" t="s">
        <v>679</v>
      </c>
      <c r="D471" s="94" t="s">
        <v>654</v>
      </c>
      <c r="E471" s="95">
        <f>E481+E472+E475</f>
        <v>33113.00462</v>
      </c>
      <c r="F471" s="95">
        <f>F481+F472+F475</f>
        <v>30737.739689999999</v>
      </c>
      <c r="G471" s="113">
        <f t="shared" si="31"/>
        <v>0.92826791294664457</v>
      </c>
    </row>
    <row r="472" spans="1:7" ht="54">
      <c r="A472" s="93" t="s">
        <v>1596</v>
      </c>
      <c r="B472" s="94" t="s">
        <v>819</v>
      </c>
      <c r="C472" s="94" t="s">
        <v>1597</v>
      </c>
      <c r="D472" s="94" t="s">
        <v>654</v>
      </c>
      <c r="E472" s="95">
        <f>E473</f>
        <v>769.86400000000003</v>
      </c>
      <c r="F472" s="95">
        <f>F473</f>
        <v>153.03505999999999</v>
      </c>
      <c r="G472" s="113">
        <f t="shared" si="31"/>
        <v>0.19878194070641045</v>
      </c>
    </row>
    <row r="473" spans="1:7">
      <c r="A473" s="93" t="s">
        <v>716</v>
      </c>
      <c r="B473" s="94" t="s">
        <v>819</v>
      </c>
      <c r="C473" s="94" t="s">
        <v>1597</v>
      </c>
      <c r="D473" s="94" t="s">
        <v>717</v>
      </c>
      <c r="E473" s="95">
        <f>E474</f>
        <v>769.86400000000003</v>
      </c>
      <c r="F473" s="95">
        <f>F474</f>
        <v>153.03505999999999</v>
      </c>
      <c r="G473" s="113">
        <f t="shared" si="31"/>
        <v>0.19878194070641045</v>
      </c>
    </row>
    <row r="474" spans="1:7">
      <c r="A474" s="93" t="s">
        <v>812</v>
      </c>
      <c r="B474" s="94" t="s">
        <v>819</v>
      </c>
      <c r="C474" s="94" t="s">
        <v>1597</v>
      </c>
      <c r="D474" s="94" t="s">
        <v>813</v>
      </c>
      <c r="E474" s="95">
        <f>'прил 3'!F336</f>
        <v>769.86400000000003</v>
      </c>
      <c r="F474" s="95">
        <f>'прил 3'!G336</f>
        <v>153.03505999999999</v>
      </c>
      <c r="G474" s="113">
        <f t="shared" si="31"/>
        <v>0.19878194070641045</v>
      </c>
    </row>
    <row r="475" spans="1:7" ht="72">
      <c r="A475" s="98" t="s">
        <v>1598</v>
      </c>
      <c r="B475" s="94" t="s">
        <v>819</v>
      </c>
      <c r="C475" s="94" t="s">
        <v>1599</v>
      </c>
      <c r="D475" s="94" t="s">
        <v>654</v>
      </c>
      <c r="E475" s="95">
        <f>E476+E478</f>
        <v>14750.882</v>
      </c>
      <c r="F475" s="95">
        <f>F476+F478</f>
        <v>14054.62197</v>
      </c>
      <c r="G475" s="113">
        <f t="shared" si="31"/>
        <v>0.95279875264407921</v>
      </c>
    </row>
    <row r="476" spans="1:7">
      <c r="A476" s="93" t="s">
        <v>667</v>
      </c>
      <c r="B476" s="94" t="s">
        <v>819</v>
      </c>
      <c r="C476" s="94" t="s">
        <v>1599</v>
      </c>
      <c r="D476" s="94" t="s">
        <v>221</v>
      </c>
      <c r="E476" s="95">
        <f>E477</f>
        <v>130</v>
      </c>
      <c r="F476" s="95">
        <f>F477</f>
        <v>102.77491999999999</v>
      </c>
      <c r="G476" s="113">
        <f t="shared" si="31"/>
        <v>0.79057630769230769</v>
      </c>
    </row>
    <row r="477" spans="1:7" ht="36">
      <c r="A477" s="93" t="s">
        <v>668</v>
      </c>
      <c r="B477" s="94" t="s">
        <v>819</v>
      </c>
      <c r="C477" s="94" t="s">
        <v>1599</v>
      </c>
      <c r="D477" s="94" t="s">
        <v>669</v>
      </c>
      <c r="E477" s="95">
        <f>'прил 3'!F339</f>
        <v>130</v>
      </c>
      <c r="F477" s="95">
        <f>'прил 3'!G339</f>
        <v>102.77491999999999</v>
      </c>
      <c r="G477" s="113">
        <f t="shared" si="31"/>
        <v>0.79057630769230769</v>
      </c>
    </row>
    <row r="478" spans="1:7">
      <c r="A478" s="93" t="s">
        <v>716</v>
      </c>
      <c r="B478" s="94" t="s">
        <v>819</v>
      </c>
      <c r="C478" s="94" t="s">
        <v>1599</v>
      </c>
      <c r="D478" s="94" t="s">
        <v>717</v>
      </c>
      <c r="E478" s="95">
        <f>E479+E480</f>
        <v>14620.882</v>
      </c>
      <c r="F478" s="95">
        <f>F479+F480</f>
        <v>13951.84705</v>
      </c>
      <c r="G478" s="113">
        <f t="shared" si="31"/>
        <v>0.95424113606826189</v>
      </c>
    </row>
    <row r="479" spans="1:7">
      <c r="A479" s="93" t="s">
        <v>812</v>
      </c>
      <c r="B479" s="94" t="s">
        <v>819</v>
      </c>
      <c r="C479" s="94" t="s">
        <v>1599</v>
      </c>
      <c r="D479" s="94" t="s">
        <v>813</v>
      </c>
      <c r="E479" s="95">
        <f>'прил 3'!F341</f>
        <v>12910.882</v>
      </c>
      <c r="F479" s="95">
        <f>'прил 3'!G341</f>
        <v>12243.814200000001</v>
      </c>
      <c r="G479" s="113">
        <f t="shared" si="31"/>
        <v>0.94833290243067836</v>
      </c>
    </row>
    <row r="480" spans="1:7">
      <c r="A480" s="93" t="s">
        <v>718</v>
      </c>
      <c r="B480" s="94" t="s">
        <v>819</v>
      </c>
      <c r="C480" s="94" t="s">
        <v>1599</v>
      </c>
      <c r="D480" s="94" t="s">
        <v>719</v>
      </c>
      <c r="E480" s="95">
        <f>'прил 3'!F342</f>
        <v>1710</v>
      </c>
      <c r="F480" s="95">
        <f>'прил 3'!G342</f>
        <v>1708.0328500000001</v>
      </c>
      <c r="G480" s="113">
        <f t="shared" si="31"/>
        <v>0.998849619883041</v>
      </c>
    </row>
    <row r="481" spans="1:7" ht="36">
      <c r="A481" s="98" t="s">
        <v>1517</v>
      </c>
      <c r="B481" s="94" t="s">
        <v>819</v>
      </c>
      <c r="C481" s="94" t="s">
        <v>731</v>
      </c>
      <c r="D481" s="94" t="s">
        <v>654</v>
      </c>
      <c r="E481" s="95">
        <f>E482</f>
        <v>17592.258620000001</v>
      </c>
      <c r="F481" s="95">
        <f>F482</f>
        <v>16530.08266</v>
      </c>
      <c r="G481" s="113">
        <f t="shared" si="31"/>
        <v>0.93962253608570467</v>
      </c>
    </row>
    <row r="482" spans="1:7" ht="36">
      <c r="A482" s="93" t="s">
        <v>708</v>
      </c>
      <c r="B482" s="94" t="s">
        <v>819</v>
      </c>
      <c r="C482" s="94" t="s">
        <v>731</v>
      </c>
      <c r="D482" s="94" t="s">
        <v>709</v>
      </c>
      <c r="E482" s="95">
        <f>E483</f>
        <v>17592.258620000001</v>
      </c>
      <c r="F482" s="95">
        <f>F483</f>
        <v>16530.08266</v>
      </c>
      <c r="G482" s="113">
        <f t="shared" si="31"/>
        <v>0.93962253608570467</v>
      </c>
    </row>
    <row r="483" spans="1:7">
      <c r="A483" s="93" t="s">
        <v>710</v>
      </c>
      <c r="B483" s="94" t="s">
        <v>819</v>
      </c>
      <c r="C483" s="94" t="s">
        <v>731</v>
      </c>
      <c r="D483" s="94" t="s">
        <v>711</v>
      </c>
      <c r="E483" s="95">
        <f>'прил 3'!F345</f>
        <v>17592.258620000001</v>
      </c>
      <c r="F483" s="95">
        <f>'прил 3'!G345</f>
        <v>16530.08266</v>
      </c>
      <c r="G483" s="113">
        <f t="shared" si="31"/>
        <v>0.93962253608570467</v>
      </c>
    </row>
    <row r="484" spans="1:7" ht="17.399999999999999">
      <c r="A484" s="88" t="s">
        <v>820</v>
      </c>
      <c r="B484" s="89" t="s">
        <v>821</v>
      </c>
      <c r="C484" s="89" t="s">
        <v>653</v>
      </c>
      <c r="D484" s="89" t="s">
        <v>654</v>
      </c>
      <c r="E484" s="90">
        <f>E485</f>
        <v>13727.832149999998</v>
      </c>
      <c r="F484" s="90">
        <f>F485</f>
        <v>13705.501120000001</v>
      </c>
      <c r="G484" s="91">
        <f t="shared" si="31"/>
        <v>0.99837330251739731</v>
      </c>
    </row>
    <row r="485" spans="1:7">
      <c r="A485" s="93" t="s">
        <v>822</v>
      </c>
      <c r="B485" s="94" t="s">
        <v>823</v>
      </c>
      <c r="C485" s="94" t="s">
        <v>653</v>
      </c>
      <c r="D485" s="94" t="s">
        <v>654</v>
      </c>
      <c r="E485" s="95">
        <f>E486+E498</f>
        <v>13727.832149999998</v>
      </c>
      <c r="F485" s="95">
        <f>F486+F498</f>
        <v>13705.501120000001</v>
      </c>
      <c r="G485" s="113">
        <f t="shared" si="31"/>
        <v>0.99837330251739731</v>
      </c>
    </row>
    <row r="486" spans="1:7" ht="36">
      <c r="A486" s="233" t="s">
        <v>1600</v>
      </c>
      <c r="B486" s="227" t="s">
        <v>823</v>
      </c>
      <c r="C486" s="227" t="s">
        <v>824</v>
      </c>
      <c r="D486" s="227" t="s">
        <v>654</v>
      </c>
      <c r="E486" s="95">
        <f>E491+E487</f>
        <v>13677.832149999998</v>
      </c>
      <c r="F486" s="95">
        <f>F491+F487</f>
        <v>13655.501120000001</v>
      </c>
      <c r="G486" s="113">
        <f t="shared" si="31"/>
        <v>0.99836735604333338</v>
      </c>
    </row>
    <row r="487" spans="1:7" ht="36">
      <c r="A487" s="93" t="s">
        <v>1601</v>
      </c>
      <c r="B487" s="94" t="s">
        <v>823</v>
      </c>
      <c r="C487" s="94" t="s">
        <v>1602</v>
      </c>
      <c r="D487" s="94" t="s">
        <v>654</v>
      </c>
      <c r="E487" s="95">
        <f t="shared" ref="E487:F489" si="32">E488</f>
        <v>561</v>
      </c>
      <c r="F487" s="95">
        <f t="shared" si="32"/>
        <v>561</v>
      </c>
      <c r="G487" s="113">
        <f t="shared" si="31"/>
        <v>1</v>
      </c>
    </row>
    <row r="488" spans="1:7">
      <c r="A488" s="93" t="s">
        <v>827</v>
      </c>
      <c r="B488" s="94" t="s">
        <v>823</v>
      </c>
      <c r="C488" s="94" t="s">
        <v>828</v>
      </c>
      <c r="D488" s="94" t="s">
        <v>654</v>
      </c>
      <c r="E488" s="95">
        <f t="shared" si="32"/>
        <v>561</v>
      </c>
      <c r="F488" s="95">
        <f t="shared" si="32"/>
        <v>561</v>
      </c>
      <c r="G488" s="113">
        <f t="shared" si="31"/>
        <v>1</v>
      </c>
    </row>
    <row r="489" spans="1:7">
      <c r="A489" s="93" t="s">
        <v>667</v>
      </c>
      <c r="B489" s="94" t="s">
        <v>823</v>
      </c>
      <c r="C489" s="94" t="s">
        <v>828</v>
      </c>
      <c r="D489" s="94" t="s">
        <v>221</v>
      </c>
      <c r="E489" s="95">
        <f t="shared" si="32"/>
        <v>561</v>
      </c>
      <c r="F489" s="95">
        <f t="shared" si="32"/>
        <v>561</v>
      </c>
      <c r="G489" s="113">
        <f t="shared" si="31"/>
        <v>1</v>
      </c>
    </row>
    <row r="490" spans="1:7" ht="36">
      <c r="A490" s="93" t="s">
        <v>668</v>
      </c>
      <c r="B490" s="94" t="s">
        <v>823</v>
      </c>
      <c r="C490" s="94" t="s">
        <v>828</v>
      </c>
      <c r="D490" s="94" t="s">
        <v>669</v>
      </c>
      <c r="E490" s="95">
        <f>'прил 3'!F352</f>
        <v>561</v>
      </c>
      <c r="F490" s="95">
        <f>'прил 3'!G352</f>
        <v>561</v>
      </c>
      <c r="G490" s="113">
        <f t="shared" si="31"/>
        <v>1</v>
      </c>
    </row>
    <row r="491" spans="1:7">
      <c r="A491" s="93" t="s">
        <v>1603</v>
      </c>
      <c r="B491" s="94" t="s">
        <v>823</v>
      </c>
      <c r="C491" s="94" t="s">
        <v>1604</v>
      </c>
      <c r="D491" s="94" t="s">
        <v>654</v>
      </c>
      <c r="E491" s="95">
        <f>E495+E492</f>
        <v>13116.832149999998</v>
      </c>
      <c r="F491" s="95">
        <f>F495+F492</f>
        <v>13094.501120000001</v>
      </c>
      <c r="G491" s="113">
        <f t="shared" si="31"/>
        <v>0.99829752872152155</v>
      </c>
    </row>
    <row r="492" spans="1:7" ht="36">
      <c r="A492" s="98" t="s">
        <v>1605</v>
      </c>
      <c r="B492" s="94" t="s">
        <v>823</v>
      </c>
      <c r="C492" s="94" t="s">
        <v>829</v>
      </c>
      <c r="D492" s="94" t="s">
        <v>654</v>
      </c>
      <c r="E492" s="95">
        <f>E493</f>
        <v>10083.003189999999</v>
      </c>
      <c r="F492" s="95">
        <f>F493</f>
        <v>10060.67216</v>
      </c>
      <c r="G492" s="113">
        <f t="shared" si="31"/>
        <v>0.99778527988346299</v>
      </c>
    </row>
    <row r="493" spans="1:7" ht="36">
      <c r="A493" s="93" t="s">
        <v>708</v>
      </c>
      <c r="B493" s="94" t="s">
        <v>823</v>
      </c>
      <c r="C493" s="94" t="s">
        <v>829</v>
      </c>
      <c r="D493" s="94" t="s">
        <v>709</v>
      </c>
      <c r="E493" s="95">
        <f>E494</f>
        <v>10083.003189999999</v>
      </c>
      <c r="F493" s="95">
        <f>F494</f>
        <v>10060.67216</v>
      </c>
      <c r="G493" s="113">
        <f t="shared" si="31"/>
        <v>0.99778527988346299</v>
      </c>
    </row>
    <row r="494" spans="1:7">
      <c r="A494" s="93" t="s">
        <v>710</v>
      </c>
      <c r="B494" s="94" t="s">
        <v>823</v>
      </c>
      <c r="C494" s="94" t="s">
        <v>829</v>
      </c>
      <c r="D494" s="94" t="s">
        <v>711</v>
      </c>
      <c r="E494" s="95">
        <f>'прил 3'!F356</f>
        <v>10083.003189999999</v>
      </c>
      <c r="F494" s="95">
        <f>'прил 3'!G356</f>
        <v>10060.67216</v>
      </c>
      <c r="G494" s="113">
        <f t="shared" si="31"/>
        <v>0.99778527988346299</v>
      </c>
    </row>
    <row r="495" spans="1:7">
      <c r="A495" s="93" t="s">
        <v>825</v>
      </c>
      <c r="B495" s="94" t="s">
        <v>823</v>
      </c>
      <c r="C495" s="94" t="s">
        <v>826</v>
      </c>
      <c r="D495" s="94" t="s">
        <v>654</v>
      </c>
      <c r="E495" s="95">
        <f>E496</f>
        <v>3033.8289599999998</v>
      </c>
      <c r="F495" s="95">
        <f>F496</f>
        <v>3033.8289599999998</v>
      </c>
      <c r="G495" s="113">
        <f t="shared" si="31"/>
        <v>1</v>
      </c>
    </row>
    <row r="496" spans="1:7" ht="36">
      <c r="A496" s="93" t="s">
        <v>708</v>
      </c>
      <c r="B496" s="94" t="s">
        <v>823</v>
      </c>
      <c r="C496" s="94" t="s">
        <v>826</v>
      </c>
      <c r="D496" s="94" t="s">
        <v>709</v>
      </c>
      <c r="E496" s="95">
        <f>E497</f>
        <v>3033.8289599999998</v>
      </c>
      <c r="F496" s="95">
        <f>F497</f>
        <v>3033.8289599999998</v>
      </c>
      <c r="G496" s="113">
        <f t="shared" si="31"/>
        <v>1</v>
      </c>
    </row>
    <row r="497" spans="1:7">
      <c r="A497" s="93" t="s">
        <v>710</v>
      </c>
      <c r="B497" s="94" t="s">
        <v>823</v>
      </c>
      <c r="C497" s="94" t="s">
        <v>826</v>
      </c>
      <c r="D497" s="94" t="s">
        <v>711</v>
      </c>
      <c r="E497" s="95">
        <f>'прил 3'!F359</f>
        <v>3033.8289599999998</v>
      </c>
      <c r="F497" s="95">
        <f>'прил 3'!G359</f>
        <v>3033.8289599999998</v>
      </c>
      <c r="G497" s="113">
        <f t="shared" si="31"/>
        <v>1</v>
      </c>
    </row>
    <row r="498" spans="1:7" ht="36">
      <c r="A498" s="233" t="s">
        <v>1606</v>
      </c>
      <c r="B498" s="227" t="s">
        <v>823</v>
      </c>
      <c r="C498" s="227" t="s">
        <v>1607</v>
      </c>
      <c r="D498" s="227" t="s">
        <v>654</v>
      </c>
      <c r="E498" s="95">
        <f t="shared" ref="E498:F501" si="33">E499</f>
        <v>50</v>
      </c>
      <c r="F498" s="95">
        <f t="shared" si="33"/>
        <v>50</v>
      </c>
      <c r="G498" s="113">
        <f t="shared" si="31"/>
        <v>1</v>
      </c>
    </row>
    <row r="499" spans="1:7">
      <c r="A499" s="93" t="s">
        <v>1608</v>
      </c>
      <c r="B499" s="94" t="s">
        <v>823</v>
      </c>
      <c r="C499" s="94" t="s">
        <v>1609</v>
      </c>
      <c r="D499" s="94" t="s">
        <v>654</v>
      </c>
      <c r="E499" s="95">
        <f t="shared" si="33"/>
        <v>50</v>
      </c>
      <c r="F499" s="95">
        <f t="shared" si="33"/>
        <v>50</v>
      </c>
      <c r="G499" s="113">
        <f t="shared" si="31"/>
        <v>1</v>
      </c>
    </row>
    <row r="500" spans="1:7" ht="36">
      <c r="A500" s="93" t="s">
        <v>1610</v>
      </c>
      <c r="B500" s="94" t="s">
        <v>823</v>
      </c>
      <c r="C500" s="94" t="s">
        <v>1611</v>
      </c>
      <c r="D500" s="94" t="s">
        <v>654</v>
      </c>
      <c r="E500" s="95">
        <f t="shared" si="33"/>
        <v>50</v>
      </c>
      <c r="F500" s="95">
        <f t="shared" si="33"/>
        <v>50</v>
      </c>
      <c r="G500" s="113">
        <f t="shared" si="31"/>
        <v>1</v>
      </c>
    </row>
    <row r="501" spans="1:7">
      <c r="A501" s="93" t="s">
        <v>667</v>
      </c>
      <c r="B501" s="94" t="s">
        <v>823</v>
      </c>
      <c r="C501" s="94" t="s">
        <v>1611</v>
      </c>
      <c r="D501" s="94" t="s">
        <v>221</v>
      </c>
      <c r="E501" s="95">
        <f t="shared" si="33"/>
        <v>50</v>
      </c>
      <c r="F501" s="95">
        <f t="shared" si="33"/>
        <v>50</v>
      </c>
      <c r="G501" s="113">
        <f t="shared" si="31"/>
        <v>1</v>
      </c>
    </row>
    <row r="502" spans="1:7" ht="36">
      <c r="A502" s="93" t="s">
        <v>668</v>
      </c>
      <c r="B502" s="94" t="s">
        <v>823</v>
      </c>
      <c r="C502" s="94" t="s">
        <v>1611</v>
      </c>
      <c r="D502" s="94" t="s">
        <v>669</v>
      </c>
      <c r="E502" s="95">
        <f>'прил 3'!F364</f>
        <v>50</v>
      </c>
      <c r="F502" s="95">
        <f>'прил 3'!G364</f>
        <v>50</v>
      </c>
      <c r="G502" s="113">
        <f t="shared" si="31"/>
        <v>1</v>
      </c>
    </row>
    <row r="503" spans="1:7" ht="17.399999999999999">
      <c r="A503" s="88" t="s">
        <v>830</v>
      </c>
      <c r="B503" s="89" t="s">
        <v>831</v>
      </c>
      <c r="C503" s="89" t="s">
        <v>653</v>
      </c>
      <c r="D503" s="89" t="s">
        <v>654</v>
      </c>
      <c r="E503" s="90">
        <f t="shared" ref="E503:F505" si="34">E504</f>
        <v>2500</v>
      </c>
      <c r="F503" s="90">
        <f t="shared" si="34"/>
        <v>2500</v>
      </c>
      <c r="G503" s="91">
        <f t="shared" si="31"/>
        <v>1</v>
      </c>
    </row>
    <row r="504" spans="1:7">
      <c r="A504" s="93" t="s">
        <v>832</v>
      </c>
      <c r="B504" s="94" t="s">
        <v>833</v>
      </c>
      <c r="C504" s="94" t="s">
        <v>653</v>
      </c>
      <c r="D504" s="94" t="s">
        <v>654</v>
      </c>
      <c r="E504" s="95">
        <f t="shared" si="34"/>
        <v>2500</v>
      </c>
      <c r="F504" s="95">
        <f t="shared" si="34"/>
        <v>2500</v>
      </c>
      <c r="G504" s="113">
        <f t="shared" si="31"/>
        <v>1</v>
      </c>
    </row>
    <row r="505" spans="1:7" ht="36">
      <c r="A505" s="233" t="s">
        <v>1463</v>
      </c>
      <c r="B505" s="227" t="s">
        <v>833</v>
      </c>
      <c r="C505" s="227" t="s">
        <v>1464</v>
      </c>
      <c r="D505" s="227" t="s">
        <v>654</v>
      </c>
      <c r="E505" s="95">
        <f t="shared" si="34"/>
        <v>2500</v>
      </c>
      <c r="F505" s="95">
        <f t="shared" si="34"/>
        <v>2500</v>
      </c>
      <c r="G505" s="113">
        <f t="shared" si="31"/>
        <v>1</v>
      </c>
    </row>
    <row r="506" spans="1:7" ht="30" customHeight="1">
      <c r="A506" s="101" t="s">
        <v>1497</v>
      </c>
      <c r="B506" s="94" t="s">
        <v>833</v>
      </c>
      <c r="C506" s="94" t="s">
        <v>1466</v>
      </c>
      <c r="D506" s="94" t="s">
        <v>654</v>
      </c>
      <c r="E506" s="95">
        <f t="shared" ref="E506:F508" si="35">E507</f>
        <v>2500</v>
      </c>
      <c r="F506" s="95">
        <f t="shared" si="35"/>
        <v>2500</v>
      </c>
      <c r="G506" s="113">
        <f t="shared" si="31"/>
        <v>1</v>
      </c>
    </row>
    <row r="507" spans="1:7" ht="36">
      <c r="A507" s="93" t="s">
        <v>834</v>
      </c>
      <c r="B507" s="94" t="s">
        <v>833</v>
      </c>
      <c r="C507" s="94" t="s">
        <v>1500</v>
      </c>
      <c r="D507" s="94" t="s">
        <v>654</v>
      </c>
      <c r="E507" s="95">
        <f t="shared" si="35"/>
        <v>2500</v>
      </c>
      <c r="F507" s="95">
        <f t="shared" si="35"/>
        <v>2500</v>
      </c>
      <c r="G507" s="113">
        <f t="shared" si="31"/>
        <v>1</v>
      </c>
    </row>
    <row r="508" spans="1:7" ht="36">
      <c r="A508" s="93" t="s">
        <v>721</v>
      </c>
      <c r="B508" s="94" t="s">
        <v>833</v>
      </c>
      <c r="C508" s="94" t="s">
        <v>1500</v>
      </c>
      <c r="D508" s="94" t="s">
        <v>722</v>
      </c>
      <c r="E508" s="95">
        <f t="shared" si="35"/>
        <v>2500</v>
      </c>
      <c r="F508" s="95">
        <f t="shared" si="35"/>
        <v>2500</v>
      </c>
      <c r="G508" s="113">
        <f t="shared" si="31"/>
        <v>1</v>
      </c>
    </row>
    <row r="509" spans="1:7">
      <c r="A509" s="93" t="s">
        <v>723</v>
      </c>
      <c r="B509" s="94" t="s">
        <v>833</v>
      </c>
      <c r="C509" s="94" t="s">
        <v>1500</v>
      </c>
      <c r="D509" s="94" t="s">
        <v>724</v>
      </c>
      <c r="E509" s="95">
        <f>'прил 3'!F371</f>
        <v>2500</v>
      </c>
      <c r="F509" s="95">
        <f>'прил 3'!G371</f>
        <v>2500</v>
      </c>
      <c r="G509" s="113">
        <f t="shared" si="31"/>
        <v>1</v>
      </c>
    </row>
    <row r="510" spans="1:7" ht="52.2">
      <c r="A510" s="88" t="s">
        <v>682</v>
      </c>
      <c r="B510" s="89" t="s">
        <v>683</v>
      </c>
      <c r="C510" s="89" t="s">
        <v>653</v>
      </c>
      <c r="D510" s="89" t="s">
        <v>654</v>
      </c>
      <c r="E510" s="90">
        <f>E511+E520</f>
        <v>28423.552000000003</v>
      </c>
      <c r="F510" s="90">
        <f>F511+F520</f>
        <v>28283.666000000001</v>
      </c>
      <c r="G510" s="91">
        <f t="shared" si="31"/>
        <v>0.99507851798395919</v>
      </c>
    </row>
    <row r="511" spans="1:7" ht="36">
      <c r="A511" s="93" t="s">
        <v>684</v>
      </c>
      <c r="B511" s="94" t="s">
        <v>685</v>
      </c>
      <c r="C511" s="94" t="s">
        <v>653</v>
      </c>
      <c r="D511" s="94" t="s">
        <v>654</v>
      </c>
      <c r="E511" s="95">
        <f>E512</f>
        <v>20013.312000000002</v>
      </c>
      <c r="F511" s="95">
        <f>F512</f>
        <v>20013.312000000002</v>
      </c>
      <c r="G511" s="113">
        <f t="shared" si="31"/>
        <v>1</v>
      </c>
    </row>
    <row r="512" spans="1:7" ht="54">
      <c r="A512" s="226" t="s">
        <v>1688</v>
      </c>
      <c r="B512" s="227" t="s">
        <v>685</v>
      </c>
      <c r="C512" s="227" t="s">
        <v>1469</v>
      </c>
      <c r="D512" s="227" t="s">
        <v>654</v>
      </c>
      <c r="E512" s="95">
        <f>E513</f>
        <v>20013.312000000002</v>
      </c>
      <c r="F512" s="95">
        <f>F513</f>
        <v>20013.312000000002</v>
      </c>
      <c r="G512" s="113">
        <f t="shared" si="31"/>
        <v>1</v>
      </c>
    </row>
    <row r="513" spans="1:7" ht="36">
      <c r="A513" s="101" t="s">
        <v>1470</v>
      </c>
      <c r="B513" s="94" t="s">
        <v>685</v>
      </c>
      <c r="C513" s="94" t="s">
        <v>1471</v>
      </c>
      <c r="D513" s="94" t="s">
        <v>654</v>
      </c>
      <c r="E513" s="95">
        <f>E514+E517</f>
        <v>20013.312000000002</v>
      </c>
      <c r="F513" s="95">
        <f>F514+F517</f>
        <v>20013.312000000002</v>
      </c>
      <c r="G513" s="113">
        <f t="shared" si="31"/>
        <v>1</v>
      </c>
    </row>
    <row r="514" spans="1:7">
      <c r="A514" s="93" t="s">
        <v>1472</v>
      </c>
      <c r="B514" s="94" t="s">
        <v>685</v>
      </c>
      <c r="C514" s="94" t="s">
        <v>1473</v>
      </c>
      <c r="D514" s="94" t="s">
        <v>654</v>
      </c>
      <c r="E514" s="95">
        <f>E515</f>
        <v>1621.8620000000001</v>
      </c>
      <c r="F514" s="95">
        <f>F515</f>
        <v>1621.8620000000001</v>
      </c>
      <c r="G514" s="113">
        <f t="shared" si="31"/>
        <v>1</v>
      </c>
    </row>
    <row r="515" spans="1:7">
      <c r="A515" s="93" t="s">
        <v>680</v>
      </c>
      <c r="B515" s="94" t="s">
        <v>685</v>
      </c>
      <c r="C515" s="94" t="s">
        <v>1473</v>
      </c>
      <c r="D515" s="94" t="s">
        <v>681</v>
      </c>
      <c r="E515" s="95">
        <f>E516</f>
        <v>1621.8620000000001</v>
      </c>
      <c r="F515" s="95">
        <f>F516</f>
        <v>1621.8620000000001</v>
      </c>
      <c r="G515" s="113">
        <f t="shared" si="31"/>
        <v>1</v>
      </c>
    </row>
    <row r="516" spans="1:7">
      <c r="A516" s="93" t="s">
        <v>686</v>
      </c>
      <c r="B516" s="94" t="s">
        <v>685</v>
      </c>
      <c r="C516" s="94" t="s">
        <v>1473</v>
      </c>
      <c r="D516" s="94" t="s">
        <v>687</v>
      </c>
      <c r="E516" s="95">
        <f>'прил 3'!F31</f>
        <v>1621.8620000000001</v>
      </c>
      <c r="F516" s="95">
        <f>'прил 3'!G31</f>
        <v>1621.8620000000001</v>
      </c>
      <c r="G516" s="113">
        <f t="shared" si="31"/>
        <v>1</v>
      </c>
    </row>
    <row r="517" spans="1:7" ht="54">
      <c r="A517" s="93" t="s">
        <v>1474</v>
      </c>
      <c r="B517" s="94" t="s">
        <v>685</v>
      </c>
      <c r="C517" s="94" t="s">
        <v>1475</v>
      </c>
      <c r="D517" s="94" t="s">
        <v>654</v>
      </c>
      <c r="E517" s="95">
        <f>E518</f>
        <v>18391.45</v>
      </c>
      <c r="F517" s="95">
        <f>F518</f>
        <v>18391.45</v>
      </c>
      <c r="G517" s="113">
        <f t="shared" si="31"/>
        <v>1</v>
      </c>
    </row>
    <row r="518" spans="1:7">
      <c r="A518" s="93" t="s">
        <v>680</v>
      </c>
      <c r="B518" s="94" t="s">
        <v>685</v>
      </c>
      <c r="C518" s="94" t="s">
        <v>1475</v>
      </c>
      <c r="D518" s="94" t="s">
        <v>681</v>
      </c>
      <c r="E518" s="95">
        <f>E519</f>
        <v>18391.45</v>
      </c>
      <c r="F518" s="95">
        <f>F519</f>
        <v>18391.45</v>
      </c>
      <c r="G518" s="113">
        <f t="shared" si="31"/>
        <v>1</v>
      </c>
    </row>
    <row r="519" spans="1:7">
      <c r="A519" s="93" t="s">
        <v>686</v>
      </c>
      <c r="B519" s="94" t="s">
        <v>685</v>
      </c>
      <c r="C519" s="94" t="s">
        <v>1475</v>
      </c>
      <c r="D519" s="94" t="s">
        <v>687</v>
      </c>
      <c r="E519" s="95">
        <f>'прил 3'!F34</f>
        <v>18391.45</v>
      </c>
      <c r="F519" s="95">
        <f>'прил 3'!G34</f>
        <v>18391.45</v>
      </c>
      <c r="G519" s="113">
        <f t="shared" si="31"/>
        <v>1</v>
      </c>
    </row>
    <row r="520" spans="1:7" ht="26.25" customHeight="1">
      <c r="A520" s="93" t="s">
        <v>1476</v>
      </c>
      <c r="B520" s="94" t="s">
        <v>1477</v>
      </c>
      <c r="C520" s="94" t="s">
        <v>653</v>
      </c>
      <c r="D520" s="94" t="s">
        <v>654</v>
      </c>
      <c r="E520" s="95">
        <f t="shared" ref="E520:F524" si="36">E521</f>
        <v>8410.24</v>
      </c>
      <c r="F520" s="95">
        <f t="shared" si="36"/>
        <v>8270.3539999999994</v>
      </c>
      <c r="G520" s="113">
        <f t="shared" si="31"/>
        <v>0.98336718096035303</v>
      </c>
    </row>
    <row r="521" spans="1:7" ht="54">
      <c r="A521" s="226" t="s">
        <v>1468</v>
      </c>
      <c r="B521" s="227" t="s">
        <v>1477</v>
      </c>
      <c r="C521" s="227" t="s">
        <v>1469</v>
      </c>
      <c r="D521" s="227" t="s">
        <v>654</v>
      </c>
      <c r="E521" s="95">
        <f t="shared" si="36"/>
        <v>8410.24</v>
      </c>
      <c r="F521" s="95">
        <f t="shared" si="36"/>
        <v>8270.3539999999994</v>
      </c>
      <c r="G521" s="113">
        <f t="shared" si="31"/>
        <v>0.98336718096035303</v>
      </c>
    </row>
    <row r="522" spans="1:7" ht="36">
      <c r="A522" s="101" t="s">
        <v>1470</v>
      </c>
      <c r="B522" s="94" t="s">
        <v>1477</v>
      </c>
      <c r="C522" s="94" t="s">
        <v>1471</v>
      </c>
      <c r="D522" s="94" t="s">
        <v>654</v>
      </c>
      <c r="E522" s="95">
        <f t="shared" si="36"/>
        <v>8410.24</v>
      </c>
      <c r="F522" s="95">
        <f t="shared" si="36"/>
        <v>8270.3539999999994</v>
      </c>
      <c r="G522" s="113">
        <f t="shared" si="31"/>
        <v>0.98336718096035303</v>
      </c>
    </row>
    <row r="523" spans="1:7" ht="36">
      <c r="A523" s="237" t="s">
        <v>1478</v>
      </c>
      <c r="B523" s="94" t="s">
        <v>1477</v>
      </c>
      <c r="C523" s="94">
        <v>1695680110</v>
      </c>
      <c r="D523" s="94" t="s">
        <v>654</v>
      </c>
      <c r="E523" s="95">
        <f t="shared" si="36"/>
        <v>8410.24</v>
      </c>
      <c r="F523" s="95">
        <f t="shared" si="36"/>
        <v>8270.3539999999994</v>
      </c>
      <c r="G523" s="113">
        <f t="shared" si="31"/>
        <v>0.98336718096035303</v>
      </c>
    </row>
    <row r="524" spans="1:7">
      <c r="A524" s="93" t="s">
        <v>680</v>
      </c>
      <c r="B524" s="94" t="s">
        <v>1477</v>
      </c>
      <c r="C524" s="94">
        <v>1695680110</v>
      </c>
      <c r="D524" s="94" t="s">
        <v>681</v>
      </c>
      <c r="E524" s="95">
        <f t="shared" si="36"/>
        <v>8410.24</v>
      </c>
      <c r="F524" s="95">
        <f t="shared" si="36"/>
        <v>8270.3539999999994</v>
      </c>
      <c r="G524" s="113">
        <f t="shared" si="31"/>
        <v>0.98336718096035303</v>
      </c>
    </row>
    <row r="525" spans="1:7" ht="26.25" customHeight="1">
      <c r="A525" s="93" t="s">
        <v>1479</v>
      </c>
      <c r="B525" s="94" t="s">
        <v>1477</v>
      </c>
      <c r="C525" s="94">
        <v>1695680110</v>
      </c>
      <c r="D525" s="241" t="s">
        <v>773</v>
      </c>
      <c r="E525" s="95">
        <f>'прил 3'!F40</f>
        <v>8410.24</v>
      </c>
      <c r="F525" s="95">
        <f>'прил 3'!G40</f>
        <v>8270.3539999999994</v>
      </c>
      <c r="G525" s="113">
        <f t="shared" si="31"/>
        <v>0.98336718096035303</v>
      </c>
    </row>
    <row r="526" spans="1:7" ht="17.399999999999999">
      <c r="A526" s="323" t="s">
        <v>888</v>
      </c>
      <c r="B526" s="323"/>
      <c r="C526" s="323"/>
      <c r="D526" s="324"/>
      <c r="E526" s="90">
        <f>E10+E195+E204+E239+E294+E310+E421+E445+E484+E503+E510</f>
        <v>848341.97145000007</v>
      </c>
      <c r="F526" s="90">
        <f>F10+F195+F204+F239+F294+F310+F421+F445+F484+F503+F510</f>
        <v>801379.00349999999</v>
      </c>
      <c r="G526" s="91">
        <f t="shared" si="31"/>
        <v>0.94464146590586551</v>
      </c>
    </row>
    <row r="530" spans="2:6">
      <c r="B530" s="107" t="s">
        <v>1878</v>
      </c>
      <c r="E530" s="295">
        <f>E401+E134+E127+E77+E74+E71+E64+E49+E44+E41+E34+E27+E24+E21+E16+E13+E408</f>
        <v>58398.961899999995</v>
      </c>
      <c r="F530" s="295">
        <f>F401+F134+F127+F77+F74+F71+F64+F49+F44+F41+F34+F27+F24+F21+F16+F13+F408</f>
        <v>57706.04129999999</v>
      </c>
    </row>
    <row r="566" spans="4:4">
      <c r="D566" s="107">
        <v>191110031</v>
      </c>
    </row>
  </sheetData>
  <mergeCells count="6">
    <mergeCell ref="A526:D526"/>
    <mergeCell ref="A5:G5"/>
    <mergeCell ref="A6:G6"/>
    <mergeCell ref="A7:G7"/>
    <mergeCell ref="F2:G2"/>
    <mergeCell ref="F4:G4"/>
  </mergeCells>
  <pageMargins left="0.70866141732283472" right="0.70866141732283472" top="0.55118110236220474" bottom="0.55118110236220474" header="0.31496062992125984" footer="0.31496062992125984"/>
  <pageSetup paperSize="9" scale="47" orientation="portrait" r:id="rId1"/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6"/>
  <sheetViews>
    <sheetView view="pageBreakPreview" zoomScaleNormal="100" zoomScaleSheetLayoutView="100" workbookViewId="0">
      <selection activeCell="E4" sqref="E4"/>
    </sheetView>
  </sheetViews>
  <sheetFormatPr defaultColWidth="8.88671875" defaultRowHeight="15.6"/>
  <cols>
    <col min="1" max="1" width="30.6640625" style="114" customWidth="1"/>
    <col min="2" max="2" width="24.44140625" style="114" customWidth="1"/>
    <col min="3" max="3" width="15.33203125" style="114" customWidth="1"/>
    <col min="4" max="4" width="14.33203125" style="114" customWidth="1"/>
    <col min="5" max="5" width="14.44140625" style="114" customWidth="1"/>
    <col min="6" max="256" width="8.88671875" style="114"/>
    <col min="257" max="257" width="33.6640625" style="114" customWidth="1"/>
    <col min="258" max="258" width="23.88671875" style="114" customWidth="1"/>
    <col min="259" max="259" width="14.33203125" style="114" customWidth="1"/>
    <col min="260" max="260" width="15.33203125" style="114" customWidth="1"/>
    <col min="261" max="261" width="12.88671875" style="114" customWidth="1"/>
    <col min="262" max="512" width="8.88671875" style="114"/>
    <col min="513" max="513" width="33.6640625" style="114" customWidth="1"/>
    <col min="514" max="514" width="23.88671875" style="114" customWidth="1"/>
    <col min="515" max="515" width="14.33203125" style="114" customWidth="1"/>
    <col min="516" max="516" width="15.33203125" style="114" customWidth="1"/>
    <col min="517" max="517" width="12.88671875" style="114" customWidth="1"/>
    <col min="518" max="768" width="8.88671875" style="114"/>
    <col min="769" max="769" width="33.6640625" style="114" customWidth="1"/>
    <col min="770" max="770" width="23.88671875" style="114" customWidth="1"/>
    <col min="771" max="771" width="14.33203125" style="114" customWidth="1"/>
    <col min="772" max="772" width="15.33203125" style="114" customWidth="1"/>
    <col min="773" max="773" width="12.88671875" style="114" customWidth="1"/>
    <col min="774" max="1024" width="8.88671875" style="114"/>
    <col min="1025" max="1025" width="33.6640625" style="114" customWidth="1"/>
    <col min="1026" max="1026" width="23.88671875" style="114" customWidth="1"/>
    <col min="1027" max="1027" width="14.33203125" style="114" customWidth="1"/>
    <col min="1028" max="1028" width="15.33203125" style="114" customWidth="1"/>
    <col min="1029" max="1029" width="12.88671875" style="114" customWidth="1"/>
    <col min="1030" max="1280" width="8.88671875" style="114"/>
    <col min="1281" max="1281" width="33.6640625" style="114" customWidth="1"/>
    <col min="1282" max="1282" width="23.88671875" style="114" customWidth="1"/>
    <col min="1283" max="1283" width="14.33203125" style="114" customWidth="1"/>
    <col min="1284" max="1284" width="15.33203125" style="114" customWidth="1"/>
    <col min="1285" max="1285" width="12.88671875" style="114" customWidth="1"/>
    <col min="1286" max="1536" width="8.88671875" style="114"/>
    <col min="1537" max="1537" width="33.6640625" style="114" customWidth="1"/>
    <col min="1538" max="1538" width="23.88671875" style="114" customWidth="1"/>
    <col min="1539" max="1539" width="14.33203125" style="114" customWidth="1"/>
    <col min="1540" max="1540" width="15.33203125" style="114" customWidth="1"/>
    <col min="1541" max="1541" width="12.88671875" style="114" customWidth="1"/>
    <col min="1542" max="1792" width="8.88671875" style="114"/>
    <col min="1793" max="1793" width="33.6640625" style="114" customWidth="1"/>
    <col min="1794" max="1794" width="23.88671875" style="114" customWidth="1"/>
    <col min="1795" max="1795" width="14.33203125" style="114" customWidth="1"/>
    <col min="1796" max="1796" width="15.33203125" style="114" customWidth="1"/>
    <col min="1797" max="1797" width="12.88671875" style="114" customWidth="1"/>
    <col min="1798" max="2048" width="8.88671875" style="114"/>
    <col min="2049" max="2049" width="33.6640625" style="114" customWidth="1"/>
    <col min="2050" max="2050" width="23.88671875" style="114" customWidth="1"/>
    <col min="2051" max="2051" width="14.33203125" style="114" customWidth="1"/>
    <col min="2052" max="2052" width="15.33203125" style="114" customWidth="1"/>
    <col min="2053" max="2053" width="12.88671875" style="114" customWidth="1"/>
    <col min="2054" max="2304" width="8.88671875" style="114"/>
    <col min="2305" max="2305" width="33.6640625" style="114" customWidth="1"/>
    <col min="2306" max="2306" width="23.88671875" style="114" customWidth="1"/>
    <col min="2307" max="2307" width="14.33203125" style="114" customWidth="1"/>
    <col min="2308" max="2308" width="15.33203125" style="114" customWidth="1"/>
    <col min="2309" max="2309" width="12.88671875" style="114" customWidth="1"/>
    <col min="2310" max="2560" width="8.88671875" style="114"/>
    <col min="2561" max="2561" width="33.6640625" style="114" customWidth="1"/>
    <col min="2562" max="2562" width="23.88671875" style="114" customWidth="1"/>
    <col min="2563" max="2563" width="14.33203125" style="114" customWidth="1"/>
    <col min="2564" max="2564" width="15.33203125" style="114" customWidth="1"/>
    <col min="2565" max="2565" width="12.88671875" style="114" customWidth="1"/>
    <col min="2566" max="2816" width="8.88671875" style="114"/>
    <col min="2817" max="2817" width="33.6640625" style="114" customWidth="1"/>
    <col min="2818" max="2818" width="23.88671875" style="114" customWidth="1"/>
    <col min="2819" max="2819" width="14.33203125" style="114" customWidth="1"/>
    <col min="2820" max="2820" width="15.33203125" style="114" customWidth="1"/>
    <col min="2821" max="2821" width="12.88671875" style="114" customWidth="1"/>
    <col min="2822" max="3072" width="8.88671875" style="114"/>
    <col min="3073" max="3073" width="33.6640625" style="114" customWidth="1"/>
    <col min="3074" max="3074" width="23.88671875" style="114" customWidth="1"/>
    <col min="3075" max="3075" width="14.33203125" style="114" customWidth="1"/>
    <col min="3076" max="3076" width="15.33203125" style="114" customWidth="1"/>
    <col min="3077" max="3077" width="12.88671875" style="114" customWidth="1"/>
    <col min="3078" max="3328" width="8.88671875" style="114"/>
    <col min="3329" max="3329" width="33.6640625" style="114" customWidth="1"/>
    <col min="3330" max="3330" width="23.88671875" style="114" customWidth="1"/>
    <col min="3331" max="3331" width="14.33203125" style="114" customWidth="1"/>
    <col min="3332" max="3332" width="15.33203125" style="114" customWidth="1"/>
    <col min="3333" max="3333" width="12.88671875" style="114" customWidth="1"/>
    <col min="3334" max="3584" width="8.88671875" style="114"/>
    <col min="3585" max="3585" width="33.6640625" style="114" customWidth="1"/>
    <col min="3586" max="3586" width="23.88671875" style="114" customWidth="1"/>
    <col min="3587" max="3587" width="14.33203125" style="114" customWidth="1"/>
    <col min="3588" max="3588" width="15.33203125" style="114" customWidth="1"/>
    <col min="3589" max="3589" width="12.88671875" style="114" customWidth="1"/>
    <col min="3590" max="3840" width="8.88671875" style="114"/>
    <col min="3841" max="3841" width="33.6640625" style="114" customWidth="1"/>
    <col min="3842" max="3842" width="23.88671875" style="114" customWidth="1"/>
    <col min="3843" max="3843" width="14.33203125" style="114" customWidth="1"/>
    <col min="3844" max="3844" width="15.33203125" style="114" customWidth="1"/>
    <col min="3845" max="3845" width="12.88671875" style="114" customWidth="1"/>
    <col min="3846" max="4096" width="8.88671875" style="114"/>
    <col min="4097" max="4097" width="33.6640625" style="114" customWidth="1"/>
    <col min="4098" max="4098" width="23.88671875" style="114" customWidth="1"/>
    <col min="4099" max="4099" width="14.33203125" style="114" customWidth="1"/>
    <col min="4100" max="4100" width="15.33203125" style="114" customWidth="1"/>
    <col min="4101" max="4101" width="12.88671875" style="114" customWidth="1"/>
    <col min="4102" max="4352" width="8.88671875" style="114"/>
    <col min="4353" max="4353" width="33.6640625" style="114" customWidth="1"/>
    <col min="4354" max="4354" width="23.88671875" style="114" customWidth="1"/>
    <col min="4355" max="4355" width="14.33203125" style="114" customWidth="1"/>
    <col min="4356" max="4356" width="15.33203125" style="114" customWidth="1"/>
    <col min="4357" max="4357" width="12.88671875" style="114" customWidth="1"/>
    <col min="4358" max="4608" width="8.88671875" style="114"/>
    <col min="4609" max="4609" width="33.6640625" style="114" customWidth="1"/>
    <col min="4610" max="4610" width="23.88671875" style="114" customWidth="1"/>
    <col min="4611" max="4611" width="14.33203125" style="114" customWidth="1"/>
    <col min="4612" max="4612" width="15.33203125" style="114" customWidth="1"/>
    <col min="4613" max="4613" width="12.88671875" style="114" customWidth="1"/>
    <col min="4614" max="4864" width="8.88671875" style="114"/>
    <col min="4865" max="4865" width="33.6640625" style="114" customWidth="1"/>
    <col min="4866" max="4866" width="23.88671875" style="114" customWidth="1"/>
    <col min="4867" max="4867" width="14.33203125" style="114" customWidth="1"/>
    <col min="4868" max="4868" width="15.33203125" style="114" customWidth="1"/>
    <col min="4869" max="4869" width="12.88671875" style="114" customWidth="1"/>
    <col min="4870" max="5120" width="8.88671875" style="114"/>
    <col min="5121" max="5121" width="33.6640625" style="114" customWidth="1"/>
    <col min="5122" max="5122" width="23.88671875" style="114" customWidth="1"/>
    <col min="5123" max="5123" width="14.33203125" style="114" customWidth="1"/>
    <col min="5124" max="5124" width="15.33203125" style="114" customWidth="1"/>
    <col min="5125" max="5125" width="12.88671875" style="114" customWidth="1"/>
    <col min="5126" max="5376" width="8.88671875" style="114"/>
    <col min="5377" max="5377" width="33.6640625" style="114" customWidth="1"/>
    <col min="5378" max="5378" width="23.88671875" style="114" customWidth="1"/>
    <col min="5379" max="5379" width="14.33203125" style="114" customWidth="1"/>
    <col min="5380" max="5380" width="15.33203125" style="114" customWidth="1"/>
    <col min="5381" max="5381" width="12.88671875" style="114" customWidth="1"/>
    <col min="5382" max="5632" width="8.88671875" style="114"/>
    <col min="5633" max="5633" width="33.6640625" style="114" customWidth="1"/>
    <col min="5634" max="5634" width="23.88671875" style="114" customWidth="1"/>
    <col min="5635" max="5635" width="14.33203125" style="114" customWidth="1"/>
    <col min="5636" max="5636" width="15.33203125" style="114" customWidth="1"/>
    <col min="5637" max="5637" width="12.88671875" style="114" customWidth="1"/>
    <col min="5638" max="5888" width="8.88671875" style="114"/>
    <col min="5889" max="5889" width="33.6640625" style="114" customWidth="1"/>
    <col min="5890" max="5890" width="23.88671875" style="114" customWidth="1"/>
    <col min="5891" max="5891" width="14.33203125" style="114" customWidth="1"/>
    <col min="5892" max="5892" width="15.33203125" style="114" customWidth="1"/>
    <col min="5893" max="5893" width="12.88671875" style="114" customWidth="1"/>
    <col min="5894" max="6144" width="8.88671875" style="114"/>
    <col min="6145" max="6145" width="33.6640625" style="114" customWidth="1"/>
    <col min="6146" max="6146" width="23.88671875" style="114" customWidth="1"/>
    <col min="6147" max="6147" width="14.33203125" style="114" customWidth="1"/>
    <col min="6148" max="6148" width="15.33203125" style="114" customWidth="1"/>
    <col min="6149" max="6149" width="12.88671875" style="114" customWidth="1"/>
    <col min="6150" max="6400" width="8.88671875" style="114"/>
    <col min="6401" max="6401" width="33.6640625" style="114" customWidth="1"/>
    <col min="6402" max="6402" width="23.88671875" style="114" customWidth="1"/>
    <col min="6403" max="6403" width="14.33203125" style="114" customWidth="1"/>
    <col min="6404" max="6404" width="15.33203125" style="114" customWidth="1"/>
    <col min="6405" max="6405" width="12.88671875" style="114" customWidth="1"/>
    <col min="6406" max="6656" width="8.88671875" style="114"/>
    <col min="6657" max="6657" width="33.6640625" style="114" customWidth="1"/>
    <col min="6658" max="6658" width="23.88671875" style="114" customWidth="1"/>
    <col min="6659" max="6659" width="14.33203125" style="114" customWidth="1"/>
    <col min="6660" max="6660" width="15.33203125" style="114" customWidth="1"/>
    <col min="6661" max="6661" width="12.88671875" style="114" customWidth="1"/>
    <col min="6662" max="6912" width="8.88671875" style="114"/>
    <col min="6913" max="6913" width="33.6640625" style="114" customWidth="1"/>
    <col min="6914" max="6914" width="23.88671875" style="114" customWidth="1"/>
    <col min="6915" max="6915" width="14.33203125" style="114" customWidth="1"/>
    <col min="6916" max="6916" width="15.33203125" style="114" customWidth="1"/>
    <col min="6917" max="6917" width="12.88671875" style="114" customWidth="1"/>
    <col min="6918" max="7168" width="8.88671875" style="114"/>
    <col min="7169" max="7169" width="33.6640625" style="114" customWidth="1"/>
    <col min="7170" max="7170" width="23.88671875" style="114" customWidth="1"/>
    <col min="7171" max="7171" width="14.33203125" style="114" customWidth="1"/>
    <col min="7172" max="7172" width="15.33203125" style="114" customWidth="1"/>
    <col min="7173" max="7173" width="12.88671875" style="114" customWidth="1"/>
    <col min="7174" max="7424" width="8.88671875" style="114"/>
    <col min="7425" max="7425" width="33.6640625" style="114" customWidth="1"/>
    <col min="7426" max="7426" width="23.88671875" style="114" customWidth="1"/>
    <col min="7427" max="7427" width="14.33203125" style="114" customWidth="1"/>
    <col min="7428" max="7428" width="15.33203125" style="114" customWidth="1"/>
    <col min="7429" max="7429" width="12.88671875" style="114" customWidth="1"/>
    <col min="7430" max="7680" width="8.88671875" style="114"/>
    <col min="7681" max="7681" width="33.6640625" style="114" customWidth="1"/>
    <col min="7682" max="7682" width="23.88671875" style="114" customWidth="1"/>
    <col min="7683" max="7683" width="14.33203125" style="114" customWidth="1"/>
    <col min="7684" max="7684" width="15.33203125" style="114" customWidth="1"/>
    <col min="7685" max="7685" width="12.88671875" style="114" customWidth="1"/>
    <col min="7686" max="7936" width="8.88671875" style="114"/>
    <col min="7937" max="7937" width="33.6640625" style="114" customWidth="1"/>
    <col min="7938" max="7938" width="23.88671875" style="114" customWidth="1"/>
    <col min="7939" max="7939" width="14.33203125" style="114" customWidth="1"/>
    <col min="7940" max="7940" width="15.33203125" style="114" customWidth="1"/>
    <col min="7941" max="7941" width="12.88671875" style="114" customWidth="1"/>
    <col min="7942" max="8192" width="8.88671875" style="114"/>
    <col min="8193" max="8193" width="33.6640625" style="114" customWidth="1"/>
    <col min="8194" max="8194" width="23.88671875" style="114" customWidth="1"/>
    <col min="8195" max="8195" width="14.33203125" style="114" customWidth="1"/>
    <col min="8196" max="8196" width="15.33203125" style="114" customWidth="1"/>
    <col min="8197" max="8197" width="12.88671875" style="114" customWidth="1"/>
    <col min="8198" max="8448" width="8.88671875" style="114"/>
    <col min="8449" max="8449" width="33.6640625" style="114" customWidth="1"/>
    <col min="8450" max="8450" width="23.88671875" style="114" customWidth="1"/>
    <col min="8451" max="8451" width="14.33203125" style="114" customWidth="1"/>
    <col min="8452" max="8452" width="15.33203125" style="114" customWidth="1"/>
    <col min="8453" max="8453" width="12.88671875" style="114" customWidth="1"/>
    <col min="8454" max="8704" width="8.88671875" style="114"/>
    <col min="8705" max="8705" width="33.6640625" style="114" customWidth="1"/>
    <col min="8706" max="8706" width="23.88671875" style="114" customWidth="1"/>
    <col min="8707" max="8707" width="14.33203125" style="114" customWidth="1"/>
    <col min="8708" max="8708" width="15.33203125" style="114" customWidth="1"/>
    <col min="8709" max="8709" width="12.88671875" style="114" customWidth="1"/>
    <col min="8710" max="8960" width="8.88671875" style="114"/>
    <col min="8961" max="8961" width="33.6640625" style="114" customWidth="1"/>
    <col min="8962" max="8962" width="23.88671875" style="114" customWidth="1"/>
    <col min="8963" max="8963" width="14.33203125" style="114" customWidth="1"/>
    <col min="8964" max="8964" width="15.33203125" style="114" customWidth="1"/>
    <col min="8965" max="8965" width="12.88671875" style="114" customWidth="1"/>
    <col min="8966" max="9216" width="8.88671875" style="114"/>
    <col min="9217" max="9217" width="33.6640625" style="114" customWidth="1"/>
    <col min="9218" max="9218" width="23.88671875" style="114" customWidth="1"/>
    <col min="9219" max="9219" width="14.33203125" style="114" customWidth="1"/>
    <col min="9220" max="9220" width="15.33203125" style="114" customWidth="1"/>
    <col min="9221" max="9221" width="12.88671875" style="114" customWidth="1"/>
    <col min="9222" max="9472" width="8.88671875" style="114"/>
    <col min="9473" max="9473" width="33.6640625" style="114" customWidth="1"/>
    <col min="9474" max="9474" width="23.88671875" style="114" customWidth="1"/>
    <col min="9475" max="9475" width="14.33203125" style="114" customWidth="1"/>
    <col min="9476" max="9476" width="15.33203125" style="114" customWidth="1"/>
    <col min="9477" max="9477" width="12.88671875" style="114" customWidth="1"/>
    <col min="9478" max="9728" width="8.88671875" style="114"/>
    <col min="9729" max="9729" width="33.6640625" style="114" customWidth="1"/>
    <col min="9730" max="9730" width="23.88671875" style="114" customWidth="1"/>
    <col min="9731" max="9731" width="14.33203125" style="114" customWidth="1"/>
    <col min="9732" max="9732" width="15.33203125" style="114" customWidth="1"/>
    <col min="9733" max="9733" width="12.88671875" style="114" customWidth="1"/>
    <col min="9734" max="9984" width="8.88671875" style="114"/>
    <col min="9985" max="9985" width="33.6640625" style="114" customWidth="1"/>
    <col min="9986" max="9986" width="23.88671875" style="114" customWidth="1"/>
    <col min="9987" max="9987" width="14.33203125" style="114" customWidth="1"/>
    <col min="9988" max="9988" width="15.33203125" style="114" customWidth="1"/>
    <col min="9989" max="9989" width="12.88671875" style="114" customWidth="1"/>
    <col min="9990" max="10240" width="8.88671875" style="114"/>
    <col min="10241" max="10241" width="33.6640625" style="114" customWidth="1"/>
    <col min="10242" max="10242" width="23.88671875" style="114" customWidth="1"/>
    <col min="10243" max="10243" width="14.33203125" style="114" customWidth="1"/>
    <col min="10244" max="10244" width="15.33203125" style="114" customWidth="1"/>
    <col min="10245" max="10245" width="12.88671875" style="114" customWidth="1"/>
    <col min="10246" max="10496" width="8.88671875" style="114"/>
    <col min="10497" max="10497" width="33.6640625" style="114" customWidth="1"/>
    <col min="10498" max="10498" width="23.88671875" style="114" customWidth="1"/>
    <col min="10499" max="10499" width="14.33203125" style="114" customWidth="1"/>
    <col min="10500" max="10500" width="15.33203125" style="114" customWidth="1"/>
    <col min="10501" max="10501" width="12.88671875" style="114" customWidth="1"/>
    <col min="10502" max="10752" width="8.88671875" style="114"/>
    <col min="10753" max="10753" width="33.6640625" style="114" customWidth="1"/>
    <col min="10754" max="10754" width="23.88671875" style="114" customWidth="1"/>
    <col min="10755" max="10755" width="14.33203125" style="114" customWidth="1"/>
    <col min="10756" max="10756" width="15.33203125" style="114" customWidth="1"/>
    <col min="10757" max="10757" width="12.88671875" style="114" customWidth="1"/>
    <col min="10758" max="11008" width="8.88671875" style="114"/>
    <col min="11009" max="11009" width="33.6640625" style="114" customWidth="1"/>
    <col min="11010" max="11010" width="23.88671875" style="114" customWidth="1"/>
    <col min="11011" max="11011" width="14.33203125" style="114" customWidth="1"/>
    <col min="11012" max="11012" width="15.33203125" style="114" customWidth="1"/>
    <col min="11013" max="11013" width="12.88671875" style="114" customWidth="1"/>
    <col min="11014" max="11264" width="8.88671875" style="114"/>
    <col min="11265" max="11265" width="33.6640625" style="114" customWidth="1"/>
    <col min="11266" max="11266" width="23.88671875" style="114" customWidth="1"/>
    <col min="11267" max="11267" width="14.33203125" style="114" customWidth="1"/>
    <col min="11268" max="11268" width="15.33203125" style="114" customWidth="1"/>
    <col min="11269" max="11269" width="12.88671875" style="114" customWidth="1"/>
    <col min="11270" max="11520" width="8.88671875" style="114"/>
    <col min="11521" max="11521" width="33.6640625" style="114" customWidth="1"/>
    <col min="11522" max="11522" width="23.88671875" style="114" customWidth="1"/>
    <col min="11523" max="11523" width="14.33203125" style="114" customWidth="1"/>
    <col min="11524" max="11524" width="15.33203125" style="114" customWidth="1"/>
    <col min="11525" max="11525" width="12.88671875" style="114" customWidth="1"/>
    <col min="11526" max="11776" width="8.88671875" style="114"/>
    <col min="11777" max="11777" width="33.6640625" style="114" customWidth="1"/>
    <col min="11778" max="11778" width="23.88671875" style="114" customWidth="1"/>
    <col min="11779" max="11779" width="14.33203125" style="114" customWidth="1"/>
    <col min="11780" max="11780" width="15.33203125" style="114" customWidth="1"/>
    <col min="11781" max="11781" width="12.88671875" style="114" customWidth="1"/>
    <col min="11782" max="12032" width="8.88671875" style="114"/>
    <col min="12033" max="12033" width="33.6640625" style="114" customWidth="1"/>
    <col min="12034" max="12034" width="23.88671875" style="114" customWidth="1"/>
    <col min="12035" max="12035" width="14.33203125" style="114" customWidth="1"/>
    <col min="12036" max="12036" width="15.33203125" style="114" customWidth="1"/>
    <col min="12037" max="12037" width="12.88671875" style="114" customWidth="1"/>
    <col min="12038" max="12288" width="8.88671875" style="114"/>
    <col min="12289" max="12289" width="33.6640625" style="114" customWidth="1"/>
    <col min="12290" max="12290" width="23.88671875" style="114" customWidth="1"/>
    <col min="12291" max="12291" width="14.33203125" style="114" customWidth="1"/>
    <col min="12292" max="12292" width="15.33203125" style="114" customWidth="1"/>
    <col min="12293" max="12293" width="12.88671875" style="114" customWidth="1"/>
    <col min="12294" max="12544" width="8.88671875" style="114"/>
    <col min="12545" max="12545" width="33.6640625" style="114" customWidth="1"/>
    <col min="12546" max="12546" width="23.88671875" style="114" customWidth="1"/>
    <col min="12547" max="12547" width="14.33203125" style="114" customWidth="1"/>
    <col min="12548" max="12548" width="15.33203125" style="114" customWidth="1"/>
    <col min="12549" max="12549" width="12.88671875" style="114" customWidth="1"/>
    <col min="12550" max="12800" width="8.88671875" style="114"/>
    <col min="12801" max="12801" width="33.6640625" style="114" customWidth="1"/>
    <col min="12802" max="12802" width="23.88671875" style="114" customWidth="1"/>
    <col min="12803" max="12803" width="14.33203125" style="114" customWidth="1"/>
    <col min="12804" max="12804" width="15.33203125" style="114" customWidth="1"/>
    <col min="12805" max="12805" width="12.88671875" style="114" customWidth="1"/>
    <col min="12806" max="13056" width="8.88671875" style="114"/>
    <col min="13057" max="13057" width="33.6640625" style="114" customWidth="1"/>
    <col min="13058" max="13058" width="23.88671875" style="114" customWidth="1"/>
    <col min="13059" max="13059" width="14.33203125" style="114" customWidth="1"/>
    <col min="13060" max="13060" width="15.33203125" style="114" customWidth="1"/>
    <col min="13061" max="13061" width="12.88671875" style="114" customWidth="1"/>
    <col min="13062" max="13312" width="8.88671875" style="114"/>
    <col min="13313" max="13313" width="33.6640625" style="114" customWidth="1"/>
    <col min="13314" max="13314" width="23.88671875" style="114" customWidth="1"/>
    <col min="13315" max="13315" width="14.33203125" style="114" customWidth="1"/>
    <col min="13316" max="13316" width="15.33203125" style="114" customWidth="1"/>
    <col min="13317" max="13317" width="12.88671875" style="114" customWidth="1"/>
    <col min="13318" max="13568" width="8.88671875" style="114"/>
    <col min="13569" max="13569" width="33.6640625" style="114" customWidth="1"/>
    <col min="13570" max="13570" width="23.88671875" style="114" customWidth="1"/>
    <col min="13571" max="13571" width="14.33203125" style="114" customWidth="1"/>
    <col min="13572" max="13572" width="15.33203125" style="114" customWidth="1"/>
    <col min="13573" max="13573" width="12.88671875" style="114" customWidth="1"/>
    <col min="13574" max="13824" width="8.88671875" style="114"/>
    <col min="13825" max="13825" width="33.6640625" style="114" customWidth="1"/>
    <col min="13826" max="13826" width="23.88671875" style="114" customWidth="1"/>
    <col min="13827" max="13827" width="14.33203125" style="114" customWidth="1"/>
    <col min="13828" max="13828" width="15.33203125" style="114" customWidth="1"/>
    <col min="13829" max="13829" width="12.88671875" style="114" customWidth="1"/>
    <col min="13830" max="14080" width="8.88671875" style="114"/>
    <col min="14081" max="14081" width="33.6640625" style="114" customWidth="1"/>
    <col min="14082" max="14082" width="23.88671875" style="114" customWidth="1"/>
    <col min="14083" max="14083" width="14.33203125" style="114" customWidth="1"/>
    <col min="14084" max="14084" width="15.33203125" style="114" customWidth="1"/>
    <col min="14085" max="14085" width="12.88671875" style="114" customWidth="1"/>
    <col min="14086" max="14336" width="8.88671875" style="114"/>
    <col min="14337" max="14337" width="33.6640625" style="114" customWidth="1"/>
    <col min="14338" max="14338" width="23.88671875" style="114" customWidth="1"/>
    <col min="14339" max="14339" width="14.33203125" style="114" customWidth="1"/>
    <col min="14340" max="14340" width="15.33203125" style="114" customWidth="1"/>
    <col min="14341" max="14341" width="12.88671875" style="114" customWidth="1"/>
    <col min="14342" max="14592" width="8.88671875" style="114"/>
    <col min="14593" max="14593" width="33.6640625" style="114" customWidth="1"/>
    <col min="14594" max="14594" width="23.88671875" style="114" customWidth="1"/>
    <col min="14595" max="14595" width="14.33203125" style="114" customWidth="1"/>
    <col min="14596" max="14596" width="15.33203125" style="114" customWidth="1"/>
    <col min="14597" max="14597" width="12.88671875" style="114" customWidth="1"/>
    <col min="14598" max="14848" width="8.88671875" style="114"/>
    <col min="14849" max="14849" width="33.6640625" style="114" customWidth="1"/>
    <col min="14850" max="14850" width="23.88671875" style="114" customWidth="1"/>
    <col min="14851" max="14851" width="14.33203125" style="114" customWidth="1"/>
    <col min="14852" max="14852" width="15.33203125" style="114" customWidth="1"/>
    <col min="14853" max="14853" width="12.88671875" style="114" customWidth="1"/>
    <col min="14854" max="15104" width="8.88671875" style="114"/>
    <col min="15105" max="15105" width="33.6640625" style="114" customWidth="1"/>
    <col min="15106" max="15106" width="23.88671875" style="114" customWidth="1"/>
    <col min="15107" max="15107" width="14.33203125" style="114" customWidth="1"/>
    <col min="15108" max="15108" width="15.33203125" style="114" customWidth="1"/>
    <col min="15109" max="15109" width="12.88671875" style="114" customWidth="1"/>
    <col min="15110" max="15360" width="8.88671875" style="114"/>
    <col min="15361" max="15361" width="33.6640625" style="114" customWidth="1"/>
    <col min="15362" max="15362" width="23.88671875" style="114" customWidth="1"/>
    <col min="15363" max="15363" width="14.33203125" style="114" customWidth="1"/>
    <col min="15364" max="15364" width="15.33203125" style="114" customWidth="1"/>
    <col min="15365" max="15365" width="12.88671875" style="114" customWidth="1"/>
    <col min="15366" max="15616" width="8.88671875" style="114"/>
    <col min="15617" max="15617" width="33.6640625" style="114" customWidth="1"/>
    <col min="15618" max="15618" width="23.88671875" style="114" customWidth="1"/>
    <col min="15619" max="15619" width="14.33203125" style="114" customWidth="1"/>
    <col min="15620" max="15620" width="15.33203125" style="114" customWidth="1"/>
    <col min="15621" max="15621" width="12.88671875" style="114" customWidth="1"/>
    <col min="15622" max="15872" width="8.88671875" style="114"/>
    <col min="15873" max="15873" width="33.6640625" style="114" customWidth="1"/>
    <col min="15874" max="15874" width="23.88671875" style="114" customWidth="1"/>
    <col min="15875" max="15875" width="14.33203125" style="114" customWidth="1"/>
    <col min="15876" max="15876" width="15.33203125" style="114" customWidth="1"/>
    <col min="15877" max="15877" width="12.88671875" style="114" customWidth="1"/>
    <col min="15878" max="16128" width="8.88671875" style="114"/>
    <col min="16129" max="16129" width="33.6640625" style="114" customWidth="1"/>
    <col min="16130" max="16130" width="23.88671875" style="114" customWidth="1"/>
    <col min="16131" max="16131" width="14.33203125" style="114" customWidth="1"/>
    <col min="16132" max="16132" width="15.33203125" style="114" customWidth="1"/>
    <col min="16133" max="16133" width="12.88671875" style="114" customWidth="1"/>
    <col min="16134" max="16384" width="8.88671875" style="114"/>
  </cols>
  <sheetData>
    <row r="1" spans="1:5">
      <c r="C1" s="115"/>
      <c r="D1" s="328" t="s">
        <v>900</v>
      </c>
      <c r="E1" s="328"/>
    </row>
    <row r="2" spans="1:5">
      <c r="C2" s="328" t="s">
        <v>1881</v>
      </c>
      <c r="D2" s="328"/>
      <c r="E2" s="328"/>
    </row>
    <row r="3" spans="1:5">
      <c r="C3" s="328" t="s">
        <v>1678</v>
      </c>
      <c r="D3" s="328"/>
      <c r="E3" s="328"/>
    </row>
    <row r="4" spans="1:5">
      <c r="E4" s="296" t="s">
        <v>1880</v>
      </c>
    </row>
    <row r="5" spans="1:5" ht="50.25" customHeight="1">
      <c r="A5" s="329" t="s">
        <v>1873</v>
      </c>
      <c r="B5" s="329"/>
      <c r="C5" s="329"/>
      <c r="D5" s="329"/>
      <c r="E5" s="329"/>
    </row>
    <row r="6" spans="1:5">
      <c r="A6" s="117"/>
      <c r="B6" s="117"/>
      <c r="C6" s="117"/>
      <c r="D6" s="117"/>
      <c r="E6" s="118" t="s">
        <v>901</v>
      </c>
    </row>
    <row r="7" spans="1:5">
      <c r="A7" s="330" t="s">
        <v>641</v>
      </c>
      <c r="B7" s="330" t="s">
        <v>902</v>
      </c>
      <c r="C7" s="331" t="s">
        <v>1461</v>
      </c>
      <c r="D7" s="333" t="s">
        <v>1462</v>
      </c>
      <c r="E7" s="330" t="s">
        <v>903</v>
      </c>
    </row>
    <row r="8" spans="1:5">
      <c r="A8" s="330"/>
      <c r="B8" s="330"/>
      <c r="C8" s="332"/>
      <c r="D8" s="334"/>
      <c r="E8" s="330"/>
    </row>
    <row r="9" spans="1:5" s="122" customFormat="1" ht="62.4">
      <c r="A9" s="119" t="s">
        <v>904</v>
      </c>
      <c r="B9" s="120" t="s">
        <v>905</v>
      </c>
      <c r="C9" s="121">
        <f>C10</f>
        <v>19417.804</v>
      </c>
      <c r="D9" s="121">
        <f>D10</f>
        <v>-20118.776369999978</v>
      </c>
      <c r="E9" s="121">
        <f>C9-D9</f>
        <v>39536.580369999981</v>
      </c>
    </row>
    <row r="10" spans="1:5" ht="46.8">
      <c r="A10" s="123" t="s">
        <v>906</v>
      </c>
      <c r="B10" s="124" t="s">
        <v>907</v>
      </c>
      <c r="C10" s="125">
        <f>C11</f>
        <v>19417.804</v>
      </c>
      <c r="D10" s="125">
        <f>D11</f>
        <v>-20118.776369999978</v>
      </c>
      <c r="E10" s="125">
        <f t="shared" ref="E10:E15" si="0">C10-D10</f>
        <v>39536.580369999981</v>
      </c>
    </row>
    <row r="11" spans="1:5" ht="18.75" customHeight="1">
      <c r="A11" s="123" t="s">
        <v>908</v>
      </c>
      <c r="B11" s="124" t="s">
        <v>909</v>
      </c>
      <c r="C11" s="125">
        <v>19417.804</v>
      </c>
      <c r="D11" s="125">
        <f>D14+D12</f>
        <v>-20118.776369999978</v>
      </c>
      <c r="E11" s="125">
        <f>C11-D11</f>
        <v>39536.580369999981</v>
      </c>
    </row>
    <row r="12" spans="1:5" ht="39" customHeight="1">
      <c r="A12" s="123" t="s">
        <v>910</v>
      </c>
      <c r="B12" s="124" t="s">
        <v>911</v>
      </c>
      <c r="C12" s="125">
        <f>C13</f>
        <v>-828799.1754500001</v>
      </c>
      <c r="D12" s="125">
        <f>D13</f>
        <v>-825941.17061999999</v>
      </c>
      <c r="E12" s="125">
        <f t="shared" si="0"/>
        <v>-2858.0048300001072</v>
      </c>
    </row>
    <row r="13" spans="1:5" ht="60.75" customHeight="1">
      <c r="A13" s="126" t="s">
        <v>912</v>
      </c>
      <c r="B13" s="127" t="s">
        <v>913</v>
      </c>
      <c r="C13" s="128">
        <f>'Источники (пр 1)'!D20/1000</f>
        <v>-828799.1754500001</v>
      </c>
      <c r="D13" s="128">
        <f>'Источники (пр 1)'!E20/1000</f>
        <v>-825941.17061999999</v>
      </c>
      <c r="E13" s="289">
        <f t="shared" si="0"/>
        <v>-2858.0048300001072</v>
      </c>
    </row>
    <row r="14" spans="1:5" ht="26.25" customHeight="1">
      <c r="A14" s="123" t="s">
        <v>914</v>
      </c>
      <c r="B14" s="124" t="s">
        <v>915</v>
      </c>
      <c r="C14" s="125">
        <f>C15</f>
        <v>848341.97145000007</v>
      </c>
      <c r="D14" s="125">
        <f>D15</f>
        <v>805822.39425000001</v>
      </c>
      <c r="E14" s="125">
        <f t="shared" si="0"/>
        <v>42519.577200000058</v>
      </c>
    </row>
    <row r="15" spans="1:5" ht="62.4">
      <c r="A15" s="126" t="s">
        <v>916</v>
      </c>
      <c r="B15" s="127" t="s">
        <v>917</v>
      </c>
      <c r="C15" s="288">
        <f>'Источники (пр 1)'!D24/1000</f>
        <v>848341.97145000007</v>
      </c>
      <c r="D15" s="288">
        <f>'Источники (пр 1)'!E24/1000</f>
        <v>805822.39425000001</v>
      </c>
      <c r="E15" s="289">
        <f t="shared" si="0"/>
        <v>42519.577200000058</v>
      </c>
    </row>
    <row r="16" spans="1:5">
      <c r="A16" s="129"/>
      <c r="B16" s="129"/>
      <c r="C16" s="129"/>
      <c r="D16" s="129"/>
      <c r="E16" s="129"/>
    </row>
    <row r="17" spans="1:5">
      <c r="A17" s="327"/>
      <c r="B17" s="327"/>
      <c r="C17" s="327"/>
      <c r="D17" s="327"/>
      <c r="E17" s="327"/>
    </row>
    <row r="566" spans="4:4">
      <c r="D566" s="114">
        <v>191110031</v>
      </c>
    </row>
  </sheetData>
  <mergeCells count="10">
    <mergeCell ref="A17:E17"/>
    <mergeCell ref="D1:E1"/>
    <mergeCell ref="C2:E2"/>
    <mergeCell ref="C3:E3"/>
    <mergeCell ref="A5:E5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87" orientation="portrait" r:id="rId1"/>
  <rowBreaks count="1" manualBreakCount="1">
    <brk id="1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566"/>
  <sheetViews>
    <sheetView view="pageBreakPreview" zoomScaleNormal="100" zoomScaleSheetLayoutView="100" workbookViewId="0">
      <selection activeCell="D4" sqref="D4:E4"/>
    </sheetView>
  </sheetViews>
  <sheetFormatPr defaultRowHeight="15.6"/>
  <cols>
    <col min="1" max="1" width="43.44140625" style="81" customWidth="1"/>
    <col min="2" max="2" width="13.88671875" style="81" customWidth="1"/>
    <col min="3" max="3" width="14.33203125" style="81" customWidth="1"/>
    <col min="4" max="4" width="15.5546875" style="131" customWidth="1"/>
    <col min="5" max="5" width="12.5546875" style="134" customWidth="1"/>
    <col min="6" max="6" width="13.5546875" style="131" customWidth="1"/>
    <col min="7" max="7" width="12.33203125" style="81" customWidth="1"/>
    <col min="8" max="9" width="11.33203125" style="81" bestFit="1" customWidth="1"/>
    <col min="10" max="10" width="9.109375" style="81"/>
    <col min="11" max="11" width="13.44140625" style="81" customWidth="1"/>
    <col min="12" max="244" width="9.109375" style="81"/>
    <col min="245" max="245" width="69.88671875" style="81" customWidth="1"/>
    <col min="246" max="246" width="9.6640625" style="81" customWidth="1"/>
    <col min="247" max="250" width="0" style="81" hidden="1" customWidth="1"/>
    <col min="251" max="251" width="13.88671875" style="81" customWidth="1"/>
    <col min="252" max="257" width="0" style="81" hidden="1" customWidth="1"/>
    <col min="258" max="261" width="9.109375" style="81"/>
    <col min="262" max="262" width="13.5546875" style="81" customWidth="1"/>
    <col min="263" max="263" width="9.109375" style="81"/>
    <col min="264" max="264" width="11.33203125" style="81" bestFit="1" customWidth="1"/>
    <col min="265" max="266" width="9.109375" style="81"/>
    <col min="267" max="267" width="13.44140625" style="81" customWidth="1"/>
    <col min="268" max="500" width="9.109375" style="81"/>
    <col min="501" max="501" width="69.88671875" style="81" customWidth="1"/>
    <col min="502" max="502" width="9.6640625" style="81" customWidth="1"/>
    <col min="503" max="506" width="0" style="81" hidden="1" customWidth="1"/>
    <col min="507" max="507" width="13.88671875" style="81" customWidth="1"/>
    <col min="508" max="513" width="0" style="81" hidden="1" customWidth="1"/>
    <col min="514" max="517" width="9.109375" style="81"/>
    <col min="518" max="518" width="13.5546875" style="81" customWidth="1"/>
    <col min="519" max="519" width="9.109375" style="81"/>
    <col min="520" max="520" width="11.33203125" style="81" bestFit="1" customWidth="1"/>
    <col min="521" max="522" width="9.109375" style="81"/>
    <col min="523" max="523" width="13.44140625" style="81" customWidth="1"/>
    <col min="524" max="756" width="9.109375" style="81"/>
    <col min="757" max="757" width="69.88671875" style="81" customWidth="1"/>
    <col min="758" max="758" width="9.6640625" style="81" customWidth="1"/>
    <col min="759" max="762" width="0" style="81" hidden="1" customWidth="1"/>
    <col min="763" max="763" width="13.88671875" style="81" customWidth="1"/>
    <col min="764" max="769" width="0" style="81" hidden="1" customWidth="1"/>
    <col min="770" max="773" width="9.109375" style="81"/>
    <col min="774" max="774" width="13.5546875" style="81" customWidth="1"/>
    <col min="775" max="775" width="9.109375" style="81"/>
    <col min="776" max="776" width="11.33203125" style="81" bestFit="1" customWidth="1"/>
    <col min="777" max="778" width="9.109375" style="81"/>
    <col min="779" max="779" width="13.44140625" style="81" customWidth="1"/>
    <col min="780" max="1012" width="9.109375" style="81"/>
    <col min="1013" max="1013" width="69.88671875" style="81" customWidth="1"/>
    <col min="1014" max="1014" width="9.6640625" style="81" customWidth="1"/>
    <col min="1015" max="1018" width="0" style="81" hidden="1" customWidth="1"/>
    <col min="1019" max="1019" width="13.88671875" style="81" customWidth="1"/>
    <col min="1020" max="1025" width="0" style="81" hidden="1" customWidth="1"/>
    <col min="1026" max="1029" width="9.109375" style="81"/>
    <col min="1030" max="1030" width="13.5546875" style="81" customWidth="1"/>
    <col min="1031" max="1031" width="9.109375" style="81"/>
    <col min="1032" max="1032" width="11.33203125" style="81" bestFit="1" customWidth="1"/>
    <col min="1033" max="1034" width="9.109375" style="81"/>
    <col min="1035" max="1035" width="13.44140625" style="81" customWidth="1"/>
    <col min="1036" max="1268" width="9.109375" style="81"/>
    <col min="1269" max="1269" width="69.88671875" style="81" customWidth="1"/>
    <col min="1270" max="1270" width="9.6640625" style="81" customWidth="1"/>
    <col min="1271" max="1274" width="0" style="81" hidden="1" customWidth="1"/>
    <col min="1275" max="1275" width="13.88671875" style="81" customWidth="1"/>
    <col min="1276" max="1281" width="0" style="81" hidden="1" customWidth="1"/>
    <col min="1282" max="1285" width="9.109375" style="81"/>
    <col min="1286" max="1286" width="13.5546875" style="81" customWidth="1"/>
    <col min="1287" max="1287" width="9.109375" style="81"/>
    <col min="1288" max="1288" width="11.33203125" style="81" bestFit="1" customWidth="1"/>
    <col min="1289" max="1290" width="9.109375" style="81"/>
    <col min="1291" max="1291" width="13.44140625" style="81" customWidth="1"/>
    <col min="1292" max="1524" width="9.109375" style="81"/>
    <col min="1525" max="1525" width="69.88671875" style="81" customWidth="1"/>
    <col min="1526" max="1526" width="9.6640625" style="81" customWidth="1"/>
    <col min="1527" max="1530" width="0" style="81" hidden="1" customWidth="1"/>
    <col min="1531" max="1531" width="13.88671875" style="81" customWidth="1"/>
    <col min="1532" max="1537" width="0" style="81" hidden="1" customWidth="1"/>
    <col min="1538" max="1541" width="9.109375" style="81"/>
    <col min="1542" max="1542" width="13.5546875" style="81" customWidth="1"/>
    <col min="1543" max="1543" width="9.109375" style="81"/>
    <col min="1544" max="1544" width="11.33203125" style="81" bestFit="1" customWidth="1"/>
    <col min="1545" max="1546" width="9.109375" style="81"/>
    <col min="1547" max="1547" width="13.44140625" style="81" customWidth="1"/>
    <col min="1548" max="1780" width="9.109375" style="81"/>
    <col min="1781" max="1781" width="69.88671875" style="81" customWidth="1"/>
    <col min="1782" max="1782" width="9.6640625" style="81" customWidth="1"/>
    <col min="1783" max="1786" width="0" style="81" hidden="1" customWidth="1"/>
    <col min="1787" max="1787" width="13.88671875" style="81" customWidth="1"/>
    <col min="1788" max="1793" width="0" style="81" hidden="1" customWidth="1"/>
    <col min="1794" max="1797" width="9.109375" style="81"/>
    <col min="1798" max="1798" width="13.5546875" style="81" customWidth="1"/>
    <col min="1799" max="1799" width="9.109375" style="81"/>
    <col min="1800" max="1800" width="11.33203125" style="81" bestFit="1" customWidth="1"/>
    <col min="1801" max="1802" width="9.109375" style="81"/>
    <col min="1803" max="1803" width="13.44140625" style="81" customWidth="1"/>
    <col min="1804" max="2036" width="9.109375" style="81"/>
    <col min="2037" max="2037" width="69.88671875" style="81" customWidth="1"/>
    <col min="2038" max="2038" width="9.6640625" style="81" customWidth="1"/>
    <col min="2039" max="2042" width="0" style="81" hidden="1" customWidth="1"/>
    <col min="2043" max="2043" width="13.88671875" style="81" customWidth="1"/>
    <col min="2044" max="2049" width="0" style="81" hidden="1" customWidth="1"/>
    <col min="2050" max="2053" width="9.109375" style="81"/>
    <col min="2054" max="2054" width="13.5546875" style="81" customWidth="1"/>
    <col min="2055" max="2055" width="9.109375" style="81"/>
    <col min="2056" max="2056" width="11.33203125" style="81" bestFit="1" customWidth="1"/>
    <col min="2057" max="2058" width="9.109375" style="81"/>
    <col min="2059" max="2059" width="13.44140625" style="81" customWidth="1"/>
    <col min="2060" max="2292" width="9.109375" style="81"/>
    <col min="2293" max="2293" width="69.88671875" style="81" customWidth="1"/>
    <col min="2294" max="2294" width="9.6640625" style="81" customWidth="1"/>
    <col min="2295" max="2298" width="0" style="81" hidden="1" customWidth="1"/>
    <col min="2299" max="2299" width="13.88671875" style="81" customWidth="1"/>
    <col min="2300" max="2305" width="0" style="81" hidden="1" customWidth="1"/>
    <col min="2306" max="2309" width="9.109375" style="81"/>
    <col min="2310" max="2310" width="13.5546875" style="81" customWidth="1"/>
    <col min="2311" max="2311" width="9.109375" style="81"/>
    <col min="2312" max="2312" width="11.33203125" style="81" bestFit="1" customWidth="1"/>
    <col min="2313" max="2314" width="9.109375" style="81"/>
    <col min="2315" max="2315" width="13.44140625" style="81" customWidth="1"/>
    <col min="2316" max="2548" width="9.109375" style="81"/>
    <col min="2549" max="2549" width="69.88671875" style="81" customWidth="1"/>
    <col min="2550" max="2550" width="9.6640625" style="81" customWidth="1"/>
    <col min="2551" max="2554" width="0" style="81" hidden="1" customWidth="1"/>
    <col min="2555" max="2555" width="13.88671875" style="81" customWidth="1"/>
    <col min="2556" max="2561" width="0" style="81" hidden="1" customWidth="1"/>
    <col min="2562" max="2565" width="9.109375" style="81"/>
    <col min="2566" max="2566" width="13.5546875" style="81" customWidth="1"/>
    <col min="2567" max="2567" width="9.109375" style="81"/>
    <col min="2568" max="2568" width="11.33203125" style="81" bestFit="1" customWidth="1"/>
    <col min="2569" max="2570" width="9.109375" style="81"/>
    <col min="2571" max="2571" width="13.44140625" style="81" customWidth="1"/>
    <col min="2572" max="2804" width="9.109375" style="81"/>
    <col min="2805" max="2805" width="69.88671875" style="81" customWidth="1"/>
    <col min="2806" max="2806" width="9.6640625" style="81" customWidth="1"/>
    <col min="2807" max="2810" width="0" style="81" hidden="1" customWidth="1"/>
    <col min="2811" max="2811" width="13.88671875" style="81" customWidth="1"/>
    <col min="2812" max="2817" width="0" style="81" hidden="1" customWidth="1"/>
    <col min="2818" max="2821" width="9.109375" style="81"/>
    <col min="2822" max="2822" width="13.5546875" style="81" customWidth="1"/>
    <col min="2823" max="2823" width="9.109375" style="81"/>
    <col min="2824" max="2824" width="11.33203125" style="81" bestFit="1" customWidth="1"/>
    <col min="2825" max="2826" width="9.109375" style="81"/>
    <col min="2827" max="2827" width="13.44140625" style="81" customWidth="1"/>
    <col min="2828" max="3060" width="9.109375" style="81"/>
    <col min="3061" max="3061" width="69.88671875" style="81" customWidth="1"/>
    <col min="3062" max="3062" width="9.6640625" style="81" customWidth="1"/>
    <col min="3063" max="3066" width="0" style="81" hidden="1" customWidth="1"/>
    <col min="3067" max="3067" width="13.88671875" style="81" customWidth="1"/>
    <col min="3068" max="3073" width="0" style="81" hidden="1" customWidth="1"/>
    <col min="3074" max="3077" width="9.109375" style="81"/>
    <col min="3078" max="3078" width="13.5546875" style="81" customWidth="1"/>
    <col min="3079" max="3079" width="9.109375" style="81"/>
    <col min="3080" max="3080" width="11.33203125" style="81" bestFit="1" customWidth="1"/>
    <col min="3081" max="3082" width="9.109375" style="81"/>
    <col min="3083" max="3083" width="13.44140625" style="81" customWidth="1"/>
    <col min="3084" max="3316" width="9.109375" style="81"/>
    <col min="3317" max="3317" width="69.88671875" style="81" customWidth="1"/>
    <col min="3318" max="3318" width="9.6640625" style="81" customWidth="1"/>
    <col min="3319" max="3322" width="0" style="81" hidden="1" customWidth="1"/>
    <col min="3323" max="3323" width="13.88671875" style="81" customWidth="1"/>
    <col min="3324" max="3329" width="0" style="81" hidden="1" customWidth="1"/>
    <col min="3330" max="3333" width="9.109375" style="81"/>
    <col min="3334" max="3334" width="13.5546875" style="81" customWidth="1"/>
    <col min="3335" max="3335" width="9.109375" style="81"/>
    <col min="3336" max="3336" width="11.33203125" style="81" bestFit="1" customWidth="1"/>
    <col min="3337" max="3338" width="9.109375" style="81"/>
    <col min="3339" max="3339" width="13.44140625" style="81" customWidth="1"/>
    <col min="3340" max="3572" width="9.109375" style="81"/>
    <col min="3573" max="3573" width="69.88671875" style="81" customWidth="1"/>
    <col min="3574" max="3574" width="9.6640625" style="81" customWidth="1"/>
    <col min="3575" max="3578" width="0" style="81" hidden="1" customWidth="1"/>
    <col min="3579" max="3579" width="13.88671875" style="81" customWidth="1"/>
    <col min="3580" max="3585" width="0" style="81" hidden="1" customWidth="1"/>
    <col min="3586" max="3589" width="9.109375" style="81"/>
    <col min="3590" max="3590" width="13.5546875" style="81" customWidth="1"/>
    <col min="3591" max="3591" width="9.109375" style="81"/>
    <col min="3592" max="3592" width="11.33203125" style="81" bestFit="1" customWidth="1"/>
    <col min="3593" max="3594" width="9.109375" style="81"/>
    <col min="3595" max="3595" width="13.44140625" style="81" customWidth="1"/>
    <col min="3596" max="3828" width="9.109375" style="81"/>
    <col min="3829" max="3829" width="69.88671875" style="81" customWidth="1"/>
    <col min="3830" max="3830" width="9.6640625" style="81" customWidth="1"/>
    <col min="3831" max="3834" width="0" style="81" hidden="1" customWidth="1"/>
    <col min="3835" max="3835" width="13.88671875" style="81" customWidth="1"/>
    <col min="3836" max="3841" width="0" style="81" hidden="1" customWidth="1"/>
    <col min="3842" max="3845" width="9.109375" style="81"/>
    <col min="3846" max="3846" width="13.5546875" style="81" customWidth="1"/>
    <col min="3847" max="3847" width="9.109375" style="81"/>
    <col min="3848" max="3848" width="11.33203125" style="81" bestFit="1" customWidth="1"/>
    <col min="3849" max="3850" width="9.109375" style="81"/>
    <col min="3851" max="3851" width="13.44140625" style="81" customWidth="1"/>
    <col min="3852" max="4084" width="9.109375" style="81"/>
    <col min="4085" max="4085" width="69.88671875" style="81" customWidth="1"/>
    <col min="4086" max="4086" width="9.6640625" style="81" customWidth="1"/>
    <col min="4087" max="4090" width="0" style="81" hidden="1" customWidth="1"/>
    <col min="4091" max="4091" width="13.88671875" style="81" customWidth="1"/>
    <col min="4092" max="4097" width="0" style="81" hidden="1" customWidth="1"/>
    <col min="4098" max="4101" width="9.109375" style="81"/>
    <col min="4102" max="4102" width="13.5546875" style="81" customWidth="1"/>
    <col min="4103" max="4103" width="9.109375" style="81"/>
    <col min="4104" max="4104" width="11.33203125" style="81" bestFit="1" customWidth="1"/>
    <col min="4105" max="4106" width="9.109375" style="81"/>
    <col min="4107" max="4107" width="13.44140625" style="81" customWidth="1"/>
    <col min="4108" max="4340" width="9.109375" style="81"/>
    <col min="4341" max="4341" width="69.88671875" style="81" customWidth="1"/>
    <col min="4342" max="4342" width="9.6640625" style="81" customWidth="1"/>
    <col min="4343" max="4346" width="0" style="81" hidden="1" customWidth="1"/>
    <col min="4347" max="4347" width="13.88671875" style="81" customWidth="1"/>
    <col min="4348" max="4353" width="0" style="81" hidden="1" customWidth="1"/>
    <col min="4354" max="4357" width="9.109375" style="81"/>
    <col min="4358" max="4358" width="13.5546875" style="81" customWidth="1"/>
    <col min="4359" max="4359" width="9.109375" style="81"/>
    <col min="4360" max="4360" width="11.33203125" style="81" bestFit="1" customWidth="1"/>
    <col min="4361" max="4362" width="9.109375" style="81"/>
    <col min="4363" max="4363" width="13.44140625" style="81" customWidth="1"/>
    <col min="4364" max="4596" width="9.109375" style="81"/>
    <col min="4597" max="4597" width="69.88671875" style="81" customWidth="1"/>
    <col min="4598" max="4598" width="9.6640625" style="81" customWidth="1"/>
    <col min="4599" max="4602" width="0" style="81" hidden="1" customWidth="1"/>
    <col min="4603" max="4603" width="13.88671875" style="81" customWidth="1"/>
    <col min="4604" max="4609" width="0" style="81" hidden="1" customWidth="1"/>
    <col min="4610" max="4613" width="9.109375" style="81"/>
    <col min="4614" max="4614" width="13.5546875" style="81" customWidth="1"/>
    <col min="4615" max="4615" width="9.109375" style="81"/>
    <col min="4616" max="4616" width="11.33203125" style="81" bestFit="1" customWidth="1"/>
    <col min="4617" max="4618" width="9.109375" style="81"/>
    <col min="4619" max="4619" width="13.44140625" style="81" customWidth="1"/>
    <col min="4620" max="4852" width="9.109375" style="81"/>
    <col min="4853" max="4853" width="69.88671875" style="81" customWidth="1"/>
    <col min="4854" max="4854" width="9.6640625" style="81" customWidth="1"/>
    <col min="4855" max="4858" width="0" style="81" hidden="1" customWidth="1"/>
    <col min="4859" max="4859" width="13.88671875" style="81" customWidth="1"/>
    <col min="4860" max="4865" width="0" style="81" hidden="1" customWidth="1"/>
    <col min="4866" max="4869" width="9.109375" style="81"/>
    <col min="4870" max="4870" width="13.5546875" style="81" customWidth="1"/>
    <col min="4871" max="4871" width="9.109375" style="81"/>
    <col min="4872" max="4872" width="11.33203125" style="81" bestFit="1" customWidth="1"/>
    <col min="4873" max="4874" width="9.109375" style="81"/>
    <col min="4875" max="4875" width="13.44140625" style="81" customWidth="1"/>
    <col min="4876" max="5108" width="9.109375" style="81"/>
    <col min="5109" max="5109" width="69.88671875" style="81" customWidth="1"/>
    <col min="5110" max="5110" width="9.6640625" style="81" customWidth="1"/>
    <col min="5111" max="5114" width="0" style="81" hidden="1" customWidth="1"/>
    <col min="5115" max="5115" width="13.88671875" style="81" customWidth="1"/>
    <col min="5116" max="5121" width="0" style="81" hidden="1" customWidth="1"/>
    <col min="5122" max="5125" width="9.109375" style="81"/>
    <col min="5126" max="5126" width="13.5546875" style="81" customWidth="1"/>
    <col min="5127" max="5127" width="9.109375" style="81"/>
    <col min="5128" max="5128" width="11.33203125" style="81" bestFit="1" customWidth="1"/>
    <col min="5129" max="5130" width="9.109375" style="81"/>
    <col min="5131" max="5131" width="13.44140625" style="81" customWidth="1"/>
    <col min="5132" max="5364" width="9.109375" style="81"/>
    <col min="5365" max="5365" width="69.88671875" style="81" customWidth="1"/>
    <col min="5366" max="5366" width="9.6640625" style="81" customWidth="1"/>
    <col min="5367" max="5370" width="0" style="81" hidden="1" customWidth="1"/>
    <col min="5371" max="5371" width="13.88671875" style="81" customWidth="1"/>
    <col min="5372" max="5377" width="0" style="81" hidden="1" customWidth="1"/>
    <col min="5378" max="5381" width="9.109375" style="81"/>
    <col min="5382" max="5382" width="13.5546875" style="81" customWidth="1"/>
    <col min="5383" max="5383" width="9.109375" style="81"/>
    <col min="5384" max="5384" width="11.33203125" style="81" bestFit="1" customWidth="1"/>
    <col min="5385" max="5386" width="9.109375" style="81"/>
    <col min="5387" max="5387" width="13.44140625" style="81" customWidth="1"/>
    <col min="5388" max="5620" width="9.109375" style="81"/>
    <col min="5621" max="5621" width="69.88671875" style="81" customWidth="1"/>
    <col min="5622" max="5622" width="9.6640625" style="81" customWidth="1"/>
    <col min="5623" max="5626" width="0" style="81" hidden="1" customWidth="1"/>
    <col min="5627" max="5627" width="13.88671875" style="81" customWidth="1"/>
    <col min="5628" max="5633" width="0" style="81" hidden="1" customWidth="1"/>
    <col min="5634" max="5637" width="9.109375" style="81"/>
    <col min="5638" max="5638" width="13.5546875" style="81" customWidth="1"/>
    <col min="5639" max="5639" width="9.109375" style="81"/>
    <col min="5640" max="5640" width="11.33203125" style="81" bestFit="1" customWidth="1"/>
    <col min="5641" max="5642" width="9.109375" style="81"/>
    <col min="5643" max="5643" width="13.44140625" style="81" customWidth="1"/>
    <col min="5644" max="5876" width="9.109375" style="81"/>
    <col min="5877" max="5877" width="69.88671875" style="81" customWidth="1"/>
    <col min="5878" max="5878" width="9.6640625" style="81" customWidth="1"/>
    <col min="5879" max="5882" width="0" style="81" hidden="1" customWidth="1"/>
    <col min="5883" max="5883" width="13.88671875" style="81" customWidth="1"/>
    <col min="5884" max="5889" width="0" style="81" hidden="1" customWidth="1"/>
    <col min="5890" max="5893" width="9.109375" style="81"/>
    <col min="5894" max="5894" width="13.5546875" style="81" customWidth="1"/>
    <col min="5895" max="5895" width="9.109375" style="81"/>
    <col min="5896" max="5896" width="11.33203125" style="81" bestFit="1" customWidth="1"/>
    <col min="5897" max="5898" width="9.109375" style="81"/>
    <col min="5899" max="5899" width="13.44140625" style="81" customWidth="1"/>
    <col min="5900" max="6132" width="9.109375" style="81"/>
    <col min="6133" max="6133" width="69.88671875" style="81" customWidth="1"/>
    <col min="6134" max="6134" width="9.6640625" style="81" customWidth="1"/>
    <col min="6135" max="6138" width="0" style="81" hidden="1" customWidth="1"/>
    <col min="6139" max="6139" width="13.88671875" style="81" customWidth="1"/>
    <col min="6140" max="6145" width="0" style="81" hidden="1" customWidth="1"/>
    <col min="6146" max="6149" width="9.109375" style="81"/>
    <col min="6150" max="6150" width="13.5546875" style="81" customWidth="1"/>
    <col min="6151" max="6151" width="9.109375" style="81"/>
    <col min="6152" max="6152" width="11.33203125" style="81" bestFit="1" customWidth="1"/>
    <col min="6153" max="6154" width="9.109375" style="81"/>
    <col min="6155" max="6155" width="13.44140625" style="81" customWidth="1"/>
    <col min="6156" max="6388" width="9.109375" style="81"/>
    <col min="6389" max="6389" width="69.88671875" style="81" customWidth="1"/>
    <col min="6390" max="6390" width="9.6640625" style="81" customWidth="1"/>
    <col min="6391" max="6394" width="0" style="81" hidden="1" customWidth="1"/>
    <col min="6395" max="6395" width="13.88671875" style="81" customWidth="1"/>
    <col min="6396" max="6401" width="0" style="81" hidden="1" customWidth="1"/>
    <col min="6402" max="6405" width="9.109375" style="81"/>
    <col min="6406" max="6406" width="13.5546875" style="81" customWidth="1"/>
    <col min="6407" max="6407" width="9.109375" style="81"/>
    <col min="6408" max="6408" width="11.33203125" style="81" bestFit="1" customWidth="1"/>
    <col min="6409" max="6410" width="9.109375" style="81"/>
    <col min="6411" max="6411" width="13.44140625" style="81" customWidth="1"/>
    <col min="6412" max="6644" width="9.109375" style="81"/>
    <col min="6645" max="6645" width="69.88671875" style="81" customWidth="1"/>
    <col min="6646" max="6646" width="9.6640625" style="81" customWidth="1"/>
    <col min="6647" max="6650" width="0" style="81" hidden="1" customWidth="1"/>
    <col min="6651" max="6651" width="13.88671875" style="81" customWidth="1"/>
    <col min="6652" max="6657" width="0" style="81" hidden="1" customWidth="1"/>
    <col min="6658" max="6661" width="9.109375" style="81"/>
    <col min="6662" max="6662" width="13.5546875" style="81" customWidth="1"/>
    <col min="6663" max="6663" width="9.109375" style="81"/>
    <col min="6664" max="6664" width="11.33203125" style="81" bestFit="1" customWidth="1"/>
    <col min="6665" max="6666" width="9.109375" style="81"/>
    <col min="6667" max="6667" width="13.44140625" style="81" customWidth="1"/>
    <col min="6668" max="6900" width="9.109375" style="81"/>
    <col min="6901" max="6901" width="69.88671875" style="81" customWidth="1"/>
    <col min="6902" max="6902" width="9.6640625" style="81" customWidth="1"/>
    <col min="6903" max="6906" width="0" style="81" hidden="1" customWidth="1"/>
    <col min="6907" max="6907" width="13.88671875" style="81" customWidth="1"/>
    <col min="6908" max="6913" width="0" style="81" hidden="1" customWidth="1"/>
    <col min="6914" max="6917" width="9.109375" style="81"/>
    <col min="6918" max="6918" width="13.5546875" style="81" customWidth="1"/>
    <col min="6919" max="6919" width="9.109375" style="81"/>
    <col min="6920" max="6920" width="11.33203125" style="81" bestFit="1" customWidth="1"/>
    <col min="6921" max="6922" width="9.109375" style="81"/>
    <col min="6923" max="6923" width="13.44140625" style="81" customWidth="1"/>
    <col min="6924" max="7156" width="9.109375" style="81"/>
    <col min="7157" max="7157" width="69.88671875" style="81" customWidth="1"/>
    <col min="7158" max="7158" width="9.6640625" style="81" customWidth="1"/>
    <col min="7159" max="7162" width="0" style="81" hidden="1" customWidth="1"/>
    <col min="7163" max="7163" width="13.88671875" style="81" customWidth="1"/>
    <col min="7164" max="7169" width="0" style="81" hidden="1" customWidth="1"/>
    <col min="7170" max="7173" width="9.109375" style="81"/>
    <col min="7174" max="7174" width="13.5546875" style="81" customWidth="1"/>
    <col min="7175" max="7175" width="9.109375" style="81"/>
    <col min="7176" max="7176" width="11.33203125" style="81" bestFit="1" customWidth="1"/>
    <col min="7177" max="7178" width="9.109375" style="81"/>
    <col min="7179" max="7179" width="13.44140625" style="81" customWidth="1"/>
    <col min="7180" max="7412" width="9.109375" style="81"/>
    <col min="7413" max="7413" width="69.88671875" style="81" customWidth="1"/>
    <col min="7414" max="7414" width="9.6640625" style="81" customWidth="1"/>
    <col min="7415" max="7418" width="0" style="81" hidden="1" customWidth="1"/>
    <col min="7419" max="7419" width="13.88671875" style="81" customWidth="1"/>
    <col min="7420" max="7425" width="0" style="81" hidden="1" customWidth="1"/>
    <col min="7426" max="7429" width="9.109375" style="81"/>
    <col min="7430" max="7430" width="13.5546875" style="81" customWidth="1"/>
    <col min="7431" max="7431" width="9.109375" style="81"/>
    <col min="7432" max="7432" width="11.33203125" style="81" bestFit="1" customWidth="1"/>
    <col min="7433" max="7434" width="9.109375" style="81"/>
    <col min="7435" max="7435" width="13.44140625" style="81" customWidth="1"/>
    <col min="7436" max="7668" width="9.109375" style="81"/>
    <col min="7669" max="7669" width="69.88671875" style="81" customWidth="1"/>
    <col min="7670" max="7670" width="9.6640625" style="81" customWidth="1"/>
    <col min="7671" max="7674" width="0" style="81" hidden="1" customWidth="1"/>
    <col min="7675" max="7675" width="13.88671875" style="81" customWidth="1"/>
    <col min="7676" max="7681" width="0" style="81" hidden="1" customWidth="1"/>
    <col min="7682" max="7685" width="9.109375" style="81"/>
    <col min="7686" max="7686" width="13.5546875" style="81" customWidth="1"/>
    <col min="7687" max="7687" width="9.109375" style="81"/>
    <col min="7688" max="7688" width="11.33203125" style="81" bestFit="1" customWidth="1"/>
    <col min="7689" max="7690" width="9.109375" style="81"/>
    <col min="7691" max="7691" width="13.44140625" style="81" customWidth="1"/>
    <col min="7692" max="7924" width="9.109375" style="81"/>
    <col min="7925" max="7925" width="69.88671875" style="81" customWidth="1"/>
    <col min="7926" max="7926" width="9.6640625" style="81" customWidth="1"/>
    <col min="7927" max="7930" width="0" style="81" hidden="1" customWidth="1"/>
    <col min="7931" max="7931" width="13.88671875" style="81" customWidth="1"/>
    <col min="7932" max="7937" width="0" style="81" hidden="1" customWidth="1"/>
    <col min="7938" max="7941" width="9.109375" style="81"/>
    <col min="7942" max="7942" width="13.5546875" style="81" customWidth="1"/>
    <col min="7943" max="7943" width="9.109375" style="81"/>
    <col min="7944" max="7944" width="11.33203125" style="81" bestFit="1" customWidth="1"/>
    <col min="7945" max="7946" width="9.109375" style="81"/>
    <col min="7947" max="7947" width="13.44140625" style="81" customWidth="1"/>
    <col min="7948" max="8180" width="9.109375" style="81"/>
    <col min="8181" max="8181" width="69.88671875" style="81" customWidth="1"/>
    <col min="8182" max="8182" width="9.6640625" style="81" customWidth="1"/>
    <col min="8183" max="8186" width="0" style="81" hidden="1" customWidth="1"/>
    <col min="8187" max="8187" width="13.88671875" style="81" customWidth="1"/>
    <col min="8188" max="8193" width="0" style="81" hidden="1" customWidth="1"/>
    <col min="8194" max="8197" width="9.109375" style="81"/>
    <col min="8198" max="8198" width="13.5546875" style="81" customWidth="1"/>
    <col min="8199" max="8199" width="9.109375" style="81"/>
    <col min="8200" max="8200" width="11.33203125" style="81" bestFit="1" customWidth="1"/>
    <col min="8201" max="8202" width="9.109375" style="81"/>
    <col min="8203" max="8203" width="13.44140625" style="81" customWidth="1"/>
    <col min="8204" max="8436" width="9.109375" style="81"/>
    <col min="8437" max="8437" width="69.88671875" style="81" customWidth="1"/>
    <col min="8438" max="8438" width="9.6640625" style="81" customWidth="1"/>
    <col min="8439" max="8442" width="0" style="81" hidden="1" customWidth="1"/>
    <col min="8443" max="8443" width="13.88671875" style="81" customWidth="1"/>
    <col min="8444" max="8449" width="0" style="81" hidden="1" customWidth="1"/>
    <col min="8450" max="8453" width="9.109375" style="81"/>
    <col min="8454" max="8454" width="13.5546875" style="81" customWidth="1"/>
    <col min="8455" max="8455" width="9.109375" style="81"/>
    <col min="8456" max="8456" width="11.33203125" style="81" bestFit="1" customWidth="1"/>
    <col min="8457" max="8458" width="9.109375" style="81"/>
    <col min="8459" max="8459" width="13.44140625" style="81" customWidth="1"/>
    <col min="8460" max="8692" width="9.109375" style="81"/>
    <col min="8693" max="8693" width="69.88671875" style="81" customWidth="1"/>
    <col min="8694" max="8694" width="9.6640625" style="81" customWidth="1"/>
    <col min="8695" max="8698" width="0" style="81" hidden="1" customWidth="1"/>
    <col min="8699" max="8699" width="13.88671875" style="81" customWidth="1"/>
    <col min="8700" max="8705" width="0" style="81" hidden="1" customWidth="1"/>
    <col min="8706" max="8709" width="9.109375" style="81"/>
    <col min="8710" max="8710" width="13.5546875" style="81" customWidth="1"/>
    <col min="8711" max="8711" width="9.109375" style="81"/>
    <col min="8712" max="8712" width="11.33203125" style="81" bestFit="1" customWidth="1"/>
    <col min="8713" max="8714" width="9.109375" style="81"/>
    <col min="8715" max="8715" width="13.44140625" style="81" customWidth="1"/>
    <col min="8716" max="8948" width="9.109375" style="81"/>
    <col min="8949" max="8949" width="69.88671875" style="81" customWidth="1"/>
    <col min="8950" max="8950" width="9.6640625" style="81" customWidth="1"/>
    <col min="8951" max="8954" width="0" style="81" hidden="1" customWidth="1"/>
    <col min="8955" max="8955" width="13.88671875" style="81" customWidth="1"/>
    <col min="8956" max="8961" width="0" style="81" hidden="1" customWidth="1"/>
    <col min="8962" max="8965" width="9.109375" style="81"/>
    <col min="8966" max="8966" width="13.5546875" style="81" customWidth="1"/>
    <col min="8967" max="8967" width="9.109375" style="81"/>
    <col min="8968" max="8968" width="11.33203125" style="81" bestFit="1" customWidth="1"/>
    <col min="8969" max="8970" width="9.109375" style="81"/>
    <col min="8971" max="8971" width="13.44140625" style="81" customWidth="1"/>
    <col min="8972" max="9204" width="9.109375" style="81"/>
    <col min="9205" max="9205" width="69.88671875" style="81" customWidth="1"/>
    <col min="9206" max="9206" width="9.6640625" style="81" customWidth="1"/>
    <col min="9207" max="9210" width="0" style="81" hidden="1" customWidth="1"/>
    <col min="9211" max="9211" width="13.88671875" style="81" customWidth="1"/>
    <col min="9212" max="9217" width="0" style="81" hidden="1" customWidth="1"/>
    <col min="9218" max="9221" width="9.109375" style="81"/>
    <col min="9222" max="9222" width="13.5546875" style="81" customWidth="1"/>
    <col min="9223" max="9223" width="9.109375" style="81"/>
    <col min="9224" max="9224" width="11.33203125" style="81" bestFit="1" customWidth="1"/>
    <col min="9225" max="9226" width="9.109375" style="81"/>
    <col min="9227" max="9227" width="13.44140625" style="81" customWidth="1"/>
    <col min="9228" max="9460" width="9.109375" style="81"/>
    <col min="9461" max="9461" width="69.88671875" style="81" customWidth="1"/>
    <col min="9462" max="9462" width="9.6640625" style="81" customWidth="1"/>
    <col min="9463" max="9466" width="0" style="81" hidden="1" customWidth="1"/>
    <col min="9467" max="9467" width="13.88671875" style="81" customWidth="1"/>
    <col min="9468" max="9473" width="0" style="81" hidden="1" customWidth="1"/>
    <col min="9474" max="9477" width="9.109375" style="81"/>
    <col min="9478" max="9478" width="13.5546875" style="81" customWidth="1"/>
    <col min="9479" max="9479" width="9.109375" style="81"/>
    <col min="9480" max="9480" width="11.33203125" style="81" bestFit="1" customWidth="1"/>
    <col min="9481" max="9482" width="9.109375" style="81"/>
    <col min="9483" max="9483" width="13.44140625" style="81" customWidth="1"/>
    <col min="9484" max="9716" width="9.109375" style="81"/>
    <col min="9717" max="9717" width="69.88671875" style="81" customWidth="1"/>
    <col min="9718" max="9718" width="9.6640625" style="81" customWidth="1"/>
    <col min="9719" max="9722" width="0" style="81" hidden="1" customWidth="1"/>
    <col min="9723" max="9723" width="13.88671875" style="81" customWidth="1"/>
    <col min="9724" max="9729" width="0" style="81" hidden="1" customWidth="1"/>
    <col min="9730" max="9733" width="9.109375" style="81"/>
    <col min="9734" max="9734" width="13.5546875" style="81" customWidth="1"/>
    <col min="9735" max="9735" width="9.109375" style="81"/>
    <col min="9736" max="9736" width="11.33203125" style="81" bestFit="1" customWidth="1"/>
    <col min="9737" max="9738" width="9.109375" style="81"/>
    <col min="9739" max="9739" width="13.44140625" style="81" customWidth="1"/>
    <col min="9740" max="9972" width="9.109375" style="81"/>
    <col min="9973" max="9973" width="69.88671875" style="81" customWidth="1"/>
    <col min="9974" max="9974" width="9.6640625" style="81" customWidth="1"/>
    <col min="9975" max="9978" width="0" style="81" hidden="1" customWidth="1"/>
    <col min="9979" max="9979" width="13.88671875" style="81" customWidth="1"/>
    <col min="9980" max="9985" width="0" style="81" hidden="1" customWidth="1"/>
    <col min="9986" max="9989" width="9.109375" style="81"/>
    <col min="9990" max="9990" width="13.5546875" style="81" customWidth="1"/>
    <col min="9991" max="9991" width="9.109375" style="81"/>
    <col min="9992" max="9992" width="11.33203125" style="81" bestFit="1" customWidth="1"/>
    <col min="9993" max="9994" width="9.109375" style="81"/>
    <col min="9995" max="9995" width="13.44140625" style="81" customWidth="1"/>
    <col min="9996" max="10228" width="9.109375" style="81"/>
    <col min="10229" max="10229" width="69.88671875" style="81" customWidth="1"/>
    <col min="10230" max="10230" width="9.6640625" style="81" customWidth="1"/>
    <col min="10231" max="10234" width="0" style="81" hidden="1" customWidth="1"/>
    <col min="10235" max="10235" width="13.88671875" style="81" customWidth="1"/>
    <col min="10236" max="10241" width="0" style="81" hidden="1" customWidth="1"/>
    <col min="10242" max="10245" width="9.109375" style="81"/>
    <col min="10246" max="10246" width="13.5546875" style="81" customWidth="1"/>
    <col min="10247" max="10247" width="9.109375" style="81"/>
    <col min="10248" max="10248" width="11.33203125" style="81" bestFit="1" customWidth="1"/>
    <col min="10249" max="10250" width="9.109375" style="81"/>
    <col min="10251" max="10251" width="13.44140625" style="81" customWidth="1"/>
    <col min="10252" max="10484" width="9.109375" style="81"/>
    <col min="10485" max="10485" width="69.88671875" style="81" customWidth="1"/>
    <col min="10486" max="10486" width="9.6640625" style="81" customWidth="1"/>
    <col min="10487" max="10490" width="0" style="81" hidden="1" customWidth="1"/>
    <col min="10491" max="10491" width="13.88671875" style="81" customWidth="1"/>
    <col min="10492" max="10497" width="0" style="81" hidden="1" customWidth="1"/>
    <col min="10498" max="10501" width="9.109375" style="81"/>
    <col min="10502" max="10502" width="13.5546875" style="81" customWidth="1"/>
    <col min="10503" max="10503" width="9.109375" style="81"/>
    <col min="10504" max="10504" width="11.33203125" style="81" bestFit="1" customWidth="1"/>
    <col min="10505" max="10506" width="9.109375" style="81"/>
    <col min="10507" max="10507" width="13.44140625" style="81" customWidth="1"/>
    <col min="10508" max="10740" width="9.109375" style="81"/>
    <col min="10741" max="10741" width="69.88671875" style="81" customWidth="1"/>
    <col min="10742" max="10742" width="9.6640625" style="81" customWidth="1"/>
    <col min="10743" max="10746" width="0" style="81" hidden="1" customWidth="1"/>
    <col min="10747" max="10747" width="13.88671875" style="81" customWidth="1"/>
    <col min="10748" max="10753" width="0" style="81" hidden="1" customWidth="1"/>
    <col min="10754" max="10757" width="9.109375" style="81"/>
    <col min="10758" max="10758" width="13.5546875" style="81" customWidth="1"/>
    <col min="10759" max="10759" width="9.109375" style="81"/>
    <col min="10760" max="10760" width="11.33203125" style="81" bestFit="1" customWidth="1"/>
    <col min="10761" max="10762" width="9.109375" style="81"/>
    <col min="10763" max="10763" width="13.44140625" style="81" customWidth="1"/>
    <col min="10764" max="10996" width="9.109375" style="81"/>
    <col min="10997" max="10997" width="69.88671875" style="81" customWidth="1"/>
    <col min="10998" max="10998" width="9.6640625" style="81" customWidth="1"/>
    <col min="10999" max="11002" width="0" style="81" hidden="1" customWidth="1"/>
    <col min="11003" max="11003" width="13.88671875" style="81" customWidth="1"/>
    <col min="11004" max="11009" width="0" style="81" hidden="1" customWidth="1"/>
    <col min="11010" max="11013" width="9.109375" style="81"/>
    <col min="11014" max="11014" width="13.5546875" style="81" customWidth="1"/>
    <col min="11015" max="11015" width="9.109375" style="81"/>
    <col min="11016" max="11016" width="11.33203125" style="81" bestFit="1" customWidth="1"/>
    <col min="11017" max="11018" width="9.109375" style="81"/>
    <col min="11019" max="11019" width="13.44140625" style="81" customWidth="1"/>
    <col min="11020" max="11252" width="9.109375" style="81"/>
    <col min="11253" max="11253" width="69.88671875" style="81" customWidth="1"/>
    <col min="11254" max="11254" width="9.6640625" style="81" customWidth="1"/>
    <col min="11255" max="11258" width="0" style="81" hidden="1" customWidth="1"/>
    <col min="11259" max="11259" width="13.88671875" style="81" customWidth="1"/>
    <col min="11260" max="11265" width="0" style="81" hidden="1" customWidth="1"/>
    <col min="11266" max="11269" width="9.109375" style="81"/>
    <col min="11270" max="11270" width="13.5546875" style="81" customWidth="1"/>
    <col min="11271" max="11271" width="9.109375" style="81"/>
    <col min="11272" max="11272" width="11.33203125" style="81" bestFit="1" customWidth="1"/>
    <col min="11273" max="11274" width="9.109375" style="81"/>
    <col min="11275" max="11275" width="13.44140625" style="81" customWidth="1"/>
    <col min="11276" max="11508" width="9.109375" style="81"/>
    <col min="11509" max="11509" width="69.88671875" style="81" customWidth="1"/>
    <col min="11510" max="11510" width="9.6640625" style="81" customWidth="1"/>
    <col min="11511" max="11514" width="0" style="81" hidden="1" customWidth="1"/>
    <col min="11515" max="11515" width="13.88671875" style="81" customWidth="1"/>
    <col min="11516" max="11521" width="0" style="81" hidden="1" customWidth="1"/>
    <col min="11522" max="11525" width="9.109375" style="81"/>
    <col min="11526" max="11526" width="13.5546875" style="81" customWidth="1"/>
    <col min="11527" max="11527" width="9.109375" style="81"/>
    <col min="11528" max="11528" width="11.33203125" style="81" bestFit="1" customWidth="1"/>
    <col min="11529" max="11530" width="9.109375" style="81"/>
    <col min="11531" max="11531" width="13.44140625" style="81" customWidth="1"/>
    <col min="11532" max="11764" width="9.109375" style="81"/>
    <col min="11765" max="11765" width="69.88671875" style="81" customWidth="1"/>
    <col min="11766" max="11766" width="9.6640625" style="81" customWidth="1"/>
    <col min="11767" max="11770" width="0" style="81" hidden="1" customWidth="1"/>
    <col min="11771" max="11771" width="13.88671875" style="81" customWidth="1"/>
    <col min="11772" max="11777" width="0" style="81" hidden="1" customWidth="1"/>
    <col min="11778" max="11781" width="9.109375" style="81"/>
    <col min="11782" max="11782" width="13.5546875" style="81" customWidth="1"/>
    <col min="11783" max="11783" width="9.109375" style="81"/>
    <col min="11784" max="11784" width="11.33203125" style="81" bestFit="1" customWidth="1"/>
    <col min="11785" max="11786" width="9.109375" style="81"/>
    <col min="11787" max="11787" width="13.44140625" style="81" customWidth="1"/>
    <col min="11788" max="12020" width="9.109375" style="81"/>
    <col min="12021" max="12021" width="69.88671875" style="81" customWidth="1"/>
    <col min="12022" max="12022" width="9.6640625" style="81" customWidth="1"/>
    <col min="12023" max="12026" width="0" style="81" hidden="1" customWidth="1"/>
    <col min="12027" max="12027" width="13.88671875" style="81" customWidth="1"/>
    <col min="12028" max="12033" width="0" style="81" hidden="1" customWidth="1"/>
    <col min="12034" max="12037" width="9.109375" style="81"/>
    <col min="12038" max="12038" width="13.5546875" style="81" customWidth="1"/>
    <col min="12039" max="12039" width="9.109375" style="81"/>
    <col min="12040" max="12040" width="11.33203125" style="81" bestFit="1" customWidth="1"/>
    <col min="12041" max="12042" width="9.109375" style="81"/>
    <col min="12043" max="12043" width="13.44140625" style="81" customWidth="1"/>
    <col min="12044" max="12276" width="9.109375" style="81"/>
    <col min="12277" max="12277" width="69.88671875" style="81" customWidth="1"/>
    <col min="12278" max="12278" width="9.6640625" style="81" customWidth="1"/>
    <col min="12279" max="12282" width="0" style="81" hidden="1" customWidth="1"/>
    <col min="12283" max="12283" width="13.88671875" style="81" customWidth="1"/>
    <col min="12284" max="12289" width="0" style="81" hidden="1" customWidth="1"/>
    <col min="12290" max="12293" width="9.109375" style="81"/>
    <col min="12294" max="12294" width="13.5546875" style="81" customWidth="1"/>
    <col min="12295" max="12295" width="9.109375" style="81"/>
    <col min="12296" max="12296" width="11.33203125" style="81" bestFit="1" customWidth="1"/>
    <col min="12297" max="12298" width="9.109375" style="81"/>
    <col min="12299" max="12299" width="13.44140625" style="81" customWidth="1"/>
    <col min="12300" max="12532" width="9.109375" style="81"/>
    <col min="12533" max="12533" width="69.88671875" style="81" customWidth="1"/>
    <col min="12534" max="12534" width="9.6640625" style="81" customWidth="1"/>
    <col min="12535" max="12538" width="0" style="81" hidden="1" customWidth="1"/>
    <col min="12539" max="12539" width="13.88671875" style="81" customWidth="1"/>
    <col min="12540" max="12545" width="0" style="81" hidden="1" customWidth="1"/>
    <col min="12546" max="12549" width="9.109375" style="81"/>
    <col min="12550" max="12550" width="13.5546875" style="81" customWidth="1"/>
    <col min="12551" max="12551" width="9.109375" style="81"/>
    <col min="12552" max="12552" width="11.33203125" style="81" bestFit="1" customWidth="1"/>
    <col min="12553" max="12554" width="9.109375" style="81"/>
    <col min="12555" max="12555" width="13.44140625" style="81" customWidth="1"/>
    <col min="12556" max="12788" width="9.109375" style="81"/>
    <col min="12789" max="12789" width="69.88671875" style="81" customWidth="1"/>
    <col min="12790" max="12790" width="9.6640625" style="81" customWidth="1"/>
    <col min="12791" max="12794" width="0" style="81" hidden="1" customWidth="1"/>
    <col min="12795" max="12795" width="13.88671875" style="81" customWidth="1"/>
    <col min="12796" max="12801" width="0" style="81" hidden="1" customWidth="1"/>
    <col min="12802" max="12805" width="9.109375" style="81"/>
    <col min="12806" max="12806" width="13.5546875" style="81" customWidth="1"/>
    <col min="12807" max="12807" width="9.109375" style="81"/>
    <col min="12808" max="12808" width="11.33203125" style="81" bestFit="1" customWidth="1"/>
    <col min="12809" max="12810" width="9.109375" style="81"/>
    <col min="12811" max="12811" width="13.44140625" style="81" customWidth="1"/>
    <col min="12812" max="13044" width="9.109375" style="81"/>
    <col min="13045" max="13045" width="69.88671875" style="81" customWidth="1"/>
    <col min="13046" max="13046" width="9.6640625" style="81" customWidth="1"/>
    <col min="13047" max="13050" width="0" style="81" hidden="1" customWidth="1"/>
    <col min="13051" max="13051" width="13.88671875" style="81" customWidth="1"/>
    <col min="13052" max="13057" width="0" style="81" hidden="1" customWidth="1"/>
    <col min="13058" max="13061" width="9.109375" style="81"/>
    <col min="13062" max="13062" width="13.5546875" style="81" customWidth="1"/>
    <col min="13063" max="13063" width="9.109375" style="81"/>
    <col min="13064" max="13064" width="11.33203125" style="81" bestFit="1" customWidth="1"/>
    <col min="13065" max="13066" width="9.109375" style="81"/>
    <col min="13067" max="13067" width="13.44140625" style="81" customWidth="1"/>
    <col min="13068" max="13300" width="9.109375" style="81"/>
    <col min="13301" max="13301" width="69.88671875" style="81" customWidth="1"/>
    <col min="13302" max="13302" width="9.6640625" style="81" customWidth="1"/>
    <col min="13303" max="13306" width="0" style="81" hidden="1" customWidth="1"/>
    <col min="13307" max="13307" width="13.88671875" style="81" customWidth="1"/>
    <col min="13308" max="13313" width="0" style="81" hidden="1" customWidth="1"/>
    <col min="13314" max="13317" width="9.109375" style="81"/>
    <col min="13318" max="13318" width="13.5546875" style="81" customWidth="1"/>
    <col min="13319" max="13319" width="9.109375" style="81"/>
    <col min="13320" max="13320" width="11.33203125" style="81" bestFit="1" customWidth="1"/>
    <col min="13321" max="13322" width="9.109375" style="81"/>
    <col min="13323" max="13323" width="13.44140625" style="81" customWidth="1"/>
    <col min="13324" max="13556" width="9.109375" style="81"/>
    <col min="13557" max="13557" width="69.88671875" style="81" customWidth="1"/>
    <col min="13558" max="13558" width="9.6640625" style="81" customWidth="1"/>
    <col min="13559" max="13562" width="0" style="81" hidden="1" customWidth="1"/>
    <col min="13563" max="13563" width="13.88671875" style="81" customWidth="1"/>
    <col min="13564" max="13569" width="0" style="81" hidden="1" customWidth="1"/>
    <col min="13570" max="13573" width="9.109375" style="81"/>
    <col min="13574" max="13574" width="13.5546875" style="81" customWidth="1"/>
    <col min="13575" max="13575" width="9.109375" style="81"/>
    <col min="13576" max="13576" width="11.33203125" style="81" bestFit="1" customWidth="1"/>
    <col min="13577" max="13578" width="9.109375" style="81"/>
    <col min="13579" max="13579" width="13.44140625" style="81" customWidth="1"/>
    <col min="13580" max="13812" width="9.109375" style="81"/>
    <col min="13813" max="13813" width="69.88671875" style="81" customWidth="1"/>
    <col min="13814" max="13814" width="9.6640625" style="81" customWidth="1"/>
    <col min="13815" max="13818" width="0" style="81" hidden="1" customWidth="1"/>
    <col min="13819" max="13819" width="13.88671875" style="81" customWidth="1"/>
    <col min="13820" max="13825" width="0" style="81" hidden="1" customWidth="1"/>
    <col min="13826" max="13829" width="9.109375" style="81"/>
    <col min="13830" max="13830" width="13.5546875" style="81" customWidth="1"/>
    <col min="13831" max="13831" width="9.109375" style="81"/>
    <col min="13832" max="13832" width="11.33203125" style="81" bestFit="1" customWidth="1"/>
    <col min="13833" max="13834" width="9.109375" style="81"/>
    <col min="13835" max="13835" width="13.44140625" style="81" customWidth="1"/>
    <col min="13836" max="14068" width="9.109375" style="81"/>
    <col min="14069" max="14069" width="69.88671875" style="81" customWidth="1"/>
    <col min="14070" max="14070" width="9.6640625" style="81" customWidth="1"/>
    <col min="14071" max="14074" width="0" style="81" hidden="1" customWidth="1"/>
    <col min="14075" max="14075" width="13.88671875" style="81" customWidth="1"/>
    <col min="14076" max="14081" width="0" style="81" hidden="1" customWidth="1"/>
    <col min="14082" max="14085" width="9.109375" style="81"/>
    <col min="14086" max="14086" width="13.5546875" style="81" customWidth="1"/>
    <col min="14087" max="14087" width="9.109375" style="81"/>
    <col min="14088" max="14088" width="11.33203125" style="81" bestFit="1" customWidth="1"/>
    <col min="14089" max="14090" width="9.109375" style="81"/>
    <col min="14091" max="14091" width="13.44140625" style="81" customWidth="1"/>
    <col min="14092" max="14324" width="9.109375" style="81"/>
    <col min="14325" max="14325" width="69.88671875" style="81" customWidth="1"/>
    <col min="14326" max="14326" width="9.6640625" style="81" customWidth="1"/>
    <col min="14327" max="14330" width="0" style="81" hidden="1" customWidth="1"/>
    <col min="14331" max="14331" width="13.88671875" style="81" customWidth="1"/>
    <col min="14332" max="14337" width="0" style="81" hidden="1" customWidth="1"/>
    <col min="14338" max="14341" width="9.109375" style="81"/>
    <col min="14342" max="14342" width="13.5546875" style="81" customWidth="1"/>
    <col min="14343" max="14343" width="9.109375" style="81"/>
    <col min="14344" max="14344" width="11.33203125" style="81" bestFit="1" customWidth="1"/>
    <col min="14345" max="14346" width="9.109375" style="81"/>
    <col min="14347" max="14347" width="13.44140625" style="81" customWidth="1"/>
    <col min="14348" max="14580" width="9.109375" style="81"/>
    <col min="14581" max="14581" width="69.88671875" style="81" customWidth="1"/>
    <col min="14582" max="14582" width="9.6640625" style="81" customWidth="1"/>
    <col min="14583" max="14586" width="0" style="81" hidden="1" customWidth="1"/>
    <col min="14587" max="14587" width="13.88671875" style="81" customWidth="1"/>
    <col min="14588" max="14593" width="0" style="81" hidden="1" customWidth="1"/>
    <col min="14594" max="14597" width="9.109375" style="81"/>
    <col min="14598" max="14598" width="13.5546875" style="81" customWidth="1"/>
    <col min="14599" max="14599" width="9.109375" style="81"/>
    <col min="14600" max="14600" width="11.33203125" style="81" bestFit="1" customWidth="1"/>
    <col min="14601" max="14602" width="9.109375" style="81"/>
    <col min="14603" max="14603" width="13.44140625" style="81" customWidth="1"/>
    <col min="14604" max="14836" width="9.109375" style="81"/>
    <col min="14837" max="14837" width="69.88671875" style="81" customWidth="1"/>
    <col min="14838" max="14838" width="9.6640625" style="81" customWidth="1"/>
    <col min="14839" max="14842" width="0" style="81" hidden="1" customWidth="1"/>
    <col min="14843" max="14843" width="13.88671875" style="81" customWidth="1"/>
    <col min="14844" max="14849" width="0" style="81" hidden="1" customWidth="1"/>
    <col min="14850" max="14853" width="9.109375" style="81"/>
    <col min="14854" max="14854" width="13.5546875" style="81" customWidth="1"/>
    <col min="14855" max="14855" width="9.109375" style="81"/>
    <col min="14856" max="14856" width="11.33203125" style="81" bestFit="1" customWidth="1"/>
    <col min="14857" max="14858" width="9.109375" style="81"/>
    <col min="14859" max="14859" width="13.44140625" style="81" customWidth="1"/>
    <col min="14860" max="15092" width="9.109375" style="81"/>
    <col min="15093" max="15093" width="69.88671875" style="81" customWidth="1"/>
    <col min="15094" max="15094" width="9.6640625" style="81" customWidth="1"/>
    <col min="15095" max="15098" width="0" style="81" hidden="1" customWidth="1"/>
    <col min="15099" max="15099" width="13.88671875" style="81" customWidth="1"/>
    <col min="15100" max="15105" width="0" style="81" hidden="1" customWidth="1"/>
    <col min="15106" max="15109" width="9.109375" style="81"/>
    <col min="15110" max="15110" width="13.5546875" style="81" customWidth="1"/>
    <col min="15111" max="15111" width="9.109375" style="81"/>
    <col min="15112" max="15112" width="11.33203125" style="81" bestFit="1" customWidth="1"/>
    <col min="15113" max="15114" width="9.109375" style="81"/>
    <col min="15115" max="15115" width="13.44140625" style="81" customWidth="1"/>
    <col min="15116" max="15348" width="9.109375" style="81"/>
    <col min="15349" max="15349" width="69.88671875" style="81" customWidth="1"/>
    <col min="15350" max="15350" width="9.6640625" style="81" customWidth="1"/>
    <col min="15351" max="15354" width="0" style="81" hidden="1" customWidth="1"/>
    <col min="15355" max="15355" width="13.88671875" style="81" customWidth="1"/>
    <col min="15356" max="15361" width="0" style="81" hidden="1" customWidth="1"/>
    <col min="15362" max="15365" width="9.109375" style="81"/>
    <col min="15366" max="15366" width="13.5546875" style="81" customWidth="1"/>
    <col min="15367" max="15367" width="9.109375" style="81"/>
    <col min="15368" max="15368" width="11.33203125" style="81" bestFit="1" customWidth="1"/>
    <col min="15369" max="15370" width="9.109375" style="81"/>
    <col min="15371" max="15371" width="13.44140625" style="81" customWidth="1"/>
    <col min="15372" max="15604" width="9.109375" style="81"/>
    <col min="15605" max="15605" width="69.88671875" style="81" customWidth="1"/>
    <col min="15606" max="15606" width="9.6640625" style="81" customWidth="1"/>
    <col min="15607" max="15610" width="0" style="81" hidden="1" customWidth="1"/>
    <col min="15611" max="15611" width="13.88671875" style="81" customWidth="1"/>
    <col min="15612" max="15617" width="0" style="81" hidden="1" customWidth="1"/>
    <col min="15618" max="15621" width="9.109375" style="81"/>
    <col min="15622" max="15622" width="13.5546875" style="81" customWidth="1"/>
    <col min="15623" max="15623" width="9.109375" style="81"/>
    <col min="15624" max="15624" width="11.33203125" style="81" bestFit="1" customWidth="1"/>
    <col min="15625" max="15626" width="9.109375" style="81"/>
    <col min="15627" max="15627" width="13.44140625" style="81" customWidth="1"/>
    <col min="15628" max="15860" width="9.109375" style="81"/>
    <col min="15861" max="15861" width="69.88671875" style="81" customWidth="1"/>
    <col min="15862" max="15862" width="9.6640625" style="81" customWidth="1"/>
    <col min="15863" max="15866" width="0" style="81" hidden="1" customWidth="1"/>
    <col min="15867" max="15867" width="13.88671875" style="81" customWidth="1"/>
    <col min="15868" max="15873" width="0" style="81" hidden="1" customWidth="1"/>
    <col min="15874" max="15877" width="9.109375" style="81"/>
    <col min="15878" max="15878" width="13.5546875" style="81" customWidth="1"/>
    <col min="15879" max="15879" width="9.109375" style="81"/>
    <col min="15880" max="15880" width="11.33203125" style="81" bestFit="1" customWidth="1"/>
    <col min="15881" max="15882" width="9.109375" style="81"/>
    <col min="15883" max="15883" width="13.44140625" style="81" customWidth="1"/>
    <col min="15884" max="16116" width="9.109375" style="81"/>
    <col min="16117" max="16117" width="69.88671875" style="81" customWidth="1"/>
    <col min="16118" max="16118" width="9.6640625" style="81" customWidth="1"/>
    <col min="16119" max="16122" width="0" style="81" hidden="1" customWidth="1"/>
    <col min="16123" max="16123" width="13.88671875" style="81" customWidth="1"/>
    <col min="16124" max="16129" width="0" style="81" hidden="1" customWidth="1"/>
    <col min="16130" max="16133" width="9.109375" style="81"/>
    <col min="16134" max="16134" width="13.5546875" style="81" customWidth="1"/>
    <col min="16135" max="16135" width="9.109375" style="81"/>
    <col min="16136" max="16136" width="11.33203125" style="81" bestFit="1" customWidth="1"/>
    <col min="16137" max="16138" width="9.109375" style="81"/>
    <col min="16139" max="16139" width="13.44140625" style="81" customWidth="1"/>
    <col min="16140" max="16384" width="9.109375" style="81"/>
  </cols>
  <sheetData>
    <row r="1" spans="1:11">
      <c r="C1" s="130"/>
      <c r="E1" s="132" t="s">
        <v>918</v>
      </c>
    </row>
    <row r="2" spans="1:11">
      <c r="C2" s="133"/>
      <c r="D2" s="358" t="s">
        <v>1881</v>
      </c>
      <c r="E2" s="348"/>
    </row>
    <row r="3" spans="1:11">
      <c r="C3" s="116"/>
      <c r="E3" s="132" t="s">
        <v>1708</v>
      </c>
    </row>
    <row r="4" spans="1:11">
      <c r="C4" s="130"/>
      <c r="D4" s="359" t="s">
        <v>1880</v>
      </c>
      <c r="E4" s="360"/>
    </row>
    <row r="5" spans="1:11">
      <c r="A5" s="335" t="s">
        <v>1707</v>
      </c>
      <c r="B5" s="335"/>
      <c r="C5" s="335"/>
      <c r="D5" s="335"/>
      <c r="E5" s="335"/>
    </row>
    <row r="6" spans="1:11" s="137" customFormat="1">
      <c r="A6" s="135"/>
      <c r="B6" s="136"/>
      <c r="D6" s="138"/>
      <c r="E6" s="139" t="s">
        <v>644</v>
      </c>
      <c r="F6" s="138"/>
    </row>
    <row r="7" spans="1:11" ht="46.8">
      <c r="A7" s="140" t="s">
        <v>919</v>
      </c>
      <c r="B7" s="140" t="s">
        <v>648</v>
      </c>
      <c r="C7" s="141" t="s">
        <v>1461</v>
      </c>
      <c r="D7" s="142" t="s">
        <v>1462</v>
      </c>
      <c r="E7" s="143" t="s">
        <v>920</v>
      </c>
    </row>
    <row r="8" spans="1:11" ht="41.4">
      <c r="A8" s="259" t="s">
        <v>1613</v>
      </c>
      <c r="B8" s="241" t="s">
        <v>849</v>
      </c>
      <c r="C8" s="95">
        <v>495196.29054999998</v>
      </c>
      <c r="D8" s="265">
        <v>485771.32777999999</v>
      </c>
      <c r="E8" s="266">
        <f>D8/C8</f>
        <v>0.9809672185558338</v>
      </c>
      <c r="F8" s="144"/>
      <c r="G8" s="79"/>
      <c r="H8" s="79"/>
      <c r="I8" s="79"/>
      <c r="J8" s="79"/>
      <c r="K8" s="145"/>
    </row>
    <row r="9" spans="1:11" ht="0.75" hidden="1" customHeight="1">
      <c r="A9" s="260" t="s">
        <v>1689</v>
      </c>
      <c r="B9" s="240" t="s">
        <v>850</v>
      </c>
      <c r="C9" s="245">
        <f>C10+C11+C12</f>
        <v>112075720.24000001</v>
      </c>
      <c r="D9" s="265">
        <v>22727.734</v>
      </c>
      <c r="E9" s="266">
        <f t="shared" ref="E9:E59" si="0">D9/C9</f>
        <v>2.0278909608013776E-4</v>
      </c>
      <c r="F9" s="144"/>
      <c r="G9" s="79"/>
      <c r="H9" s="79"/>
      <c r="I9" s="79"/>
      <c r="J9" s="79"/>
      <c r="K9" s="145"/>
    </row>
    <row r="10" spans="1:11" ht="41.4" hidden="1">
      <c r="A10" s="252" t="s">
        <v>1615</v>
      </c>
      <c r="B10" s="240" t="s">
        <v>1616</v>
      </c>
      <c r="C10" s="245">
        <v>109010784</v>
      </c>
      <c r="D10" s="265">
        <v>513.83799999999997</v>
      </c>
      <c r="E10" s="266">
        <f t="shared" si="0"/>
        <v>4.7136437437235568E-6</v>
      </c>
      <c r="F10" s="144"/>
      <c r="G10" s="79"/>
      <c r="H10" s="79"/>
      <c r="I10" s="79"/>
      <c r="J10" s="79"/>
      <c r="K10" s="145"/>
    </row>
    <row r="11" spans="1:11" ht="27.6" hidden="1">
      <c r="A11" s="252" t="s">
        <v>1618</v>
      </c>
      <c r="B11" s="240" t="s">
        <v>1619</v>
      </c>
      <c r="C11" s="245">
        <v>1182632.01</v>
      </c>
      <c r="D11" s="265">
        <v>5805.5550000000003</v>
      </c>
      <c r="E11" s="266">
        <f t="shared" si="0"/>
        <v>4.909012229425449E-3</v>
      </c>
      <c r="F11" s="144"/>
      <c r="G11" s="79"/>
      <c r="H11" s="79"/>
      <c r="I11" s="79"/>
      <c r="J11" s="79"/>
      <c r="K11" s="145"/>
    </row>
    <row r="12" spans="1:11" ht="27.6" hidden="1">
      <c r="A12" s="253" t="s">
        <v>1654</v>
      </c>
      <c r="B12" s="240" t="s">
        <v>1655</v>
      </c>
      <c r="C12" s="245">
        <v>1882304.23</v>
      </c>
      <c r="D12" s="265">
        <v>19150.714</v>
      </c>
      <c r="E12" s="266">
        <f t="shared" si="0"/>
        <v>1.017408009543707E-2</v>
      </c>
      <c r="F12" s="144"/>
      <c r="G12" s="79"/>
      <c r="H12" s="79"/>
      <c r="I12" s="79"/>
      <c r="J12" s="79"/>
      <c r="K12" s="145"/>
    </row>
    <row r="13" spans="1:11" ht="41.4" hidden="1">
      <c r="A13" s="253" t="s">
        <v>1690</v>
      </c>
      <c r="B13" s="240" t="s">
        <v>861</v>
      </c>
      <c r="C13" s="245">
        <f>C14+C15+C16</f>
        <v>333171891.38999999</v>
      </c>
      <c r="D13" s="265">
        <v>19558.04</v>
      </c>
      <c r="E13" s="266">
        <f t="shared" si="0"/>
        <v>5.8702551161814567E-5</v>
      </c>
      <c r="F13" s="144"/>
      <c r="G13" s="79"/>
      <c r="H13" s="79"/>
      <c r="I13" s="79"/>
      <c r="J13" s="79"/>
      <c r="K13" s="145"/>
    </row>
    <row r="14" spans="1:11" ht="41.4" hidden="1">
      <c r="A14" s="252" t="s">
        <v>1624</v>
      </c>
      <c r="B14" s="240" t="s">
        <v>1625</v>
      </c>
      <c r="C14" s="245">
        <v>321094822.06999999</v>
      </c>
      <c r="D14" s="265">
        <v>54892.322999999997</v>
      </c>
      <c r="E14" s="266">
        <f t="shared" si="0"/>
        <v>1.7095362250355207E-4</v>
      </c>
      <c r="F14" s="144"/>
      <c r="G14" s="79"/>
      <c r="H14" s="79"/>
      <c r="I14" s="79"/>
      <c r="J14" s="79"/>
      <c r="K14" s="145"/>
    </row>
    <row r="15" spans="1:11" ht="27.6" hidden="1">
      <c r="A15" s="253" t="s">
        <v>1631</v>
      </c>
      <c r="B15" s="240" t="s">
        <v>1632</v>
      </c>
      <c r="C15" s="245">
        <v>3112310</v>
      </c>
      <c r="D15" s="265">
        <v>84.519000000000005</v>
      </c>
      <c r="E15" s="266">
        <f t="shared" si="0"/>
        <v>2.7156356532607615E-5</v>
      </c>
      <c r="F15" s="144"/>
      <c r="G15" s="79"/>
      <c r="H15" s="79"/>
      <c r="I15" s="79"/>
      <c r="J15" s="79"/>
      <c r="K15" s="145"/>
    </row>
    <row r="16" spans="1:11" ht="27.6" hidden="1">
      <c r="A16" s="253" t="s">
        <v>1691</v>
      </c>
      <c r="B16" s="240" t="s">
        <v>1634</v>
      </c>
      <c r="C16" s="245">
        <v>8964759.3200000003</v>
      </c>
      <c r="D16" s="90">
        <f>D8+D9+D10+D11+D12+D13+D14+D15</f>
        <v>608504.05077999993</v>
      </c>
      <c r="E16" s="266">
        <f t="shared" si="0"/>
        <v>6.7877343837045689E-2</v>
      </c>
      <c r="G16" s="145"/>
      <c r="H16" s="79"/>
      <c r="I16" s="145"/>
      <c r="J16" s="79"/>
      <c r="K16" s="145"/>
    </row>
    <row r="17" spans="1:11" ht="41.4" hidden="1">
      <c r="A17" s="253" t="s">
        <v>1635</v>
      </c>
      <c r="B17" s="240" t="s">
        <v>870</v>
      </c>
      <c r="C17" s="245">
        <f>C18+C19+C20</f>
        <v>28739602.809999999</v>
      </c>
      <c r="D17" s="265"/>
      <c r="E17" s="266">
        <f t="shared" si="0"/>
        <v>0</v>
      </c>
      <c r="F17" s="144"/>
      <c r="G17" s="79"/>
      <c r="H17" s="79"/>
      <c r="I17" s="145"/>
      <c r="J17" s="79"/>
      <c r="K17" s="145"/>
    </row>
    <row r="18" spans="1:11" ht="41.4" hidden="1">
      <c r="A18" s="252" t="s">
        <v>1636</v>
      </c>
      <c r="B18" s="240" t="s">
        <v>1637</v>
      </c>
      <c r="C18" s="245">
        <v>21603195.359999999</v>
      </c>
      <c r="D18" s="265"/>
      <c r="E18" s="266">
        <f t="shared" si="0"/>
        <v>0</v>
      </c>
      <c r="F18" s="144"/>
      <c r="G18" s="79"/>
      <c r="H18" s="145"/>
      <c r="I18" s="79"/>
      <c r="J18" s="79"/>
      <c r="K18" s="145"/>
    </row>
    <row r="19" spans="1:11" ht="41.4" hidden="1">
      <c r="A19" s="252" t="s">
        <v>1692</v>
      </c>
      <c r="B19" s="240" t="s">
        <v>1639</v>
      </c>
      <c r="C19" s="245">
        <v>137100</v>
      </c>
      <c r="D19" s="265"/>
      <c r="E19" s="266">
        <f t="shared" si="0"/>
        <v>0</v>
      </c>
    </row>
    <row r="20" spans="1:11" ht="18" hidden="1">
      <c r="A20" s="254" t="s">
        <v>1603</v>
      </c>
      <c r="B20" s="240" t="s">
        <v>1640</v>
      </c>
      <c r="C20" s="245">
        <v>6999307.4500000002</v>
      </c>
      <c r="D20" s="265"/>
      <c r="E20" s="266">
        <f t="shared" si="0"/>
        <v>0</v>
      </c>
    </row>
    <row r="21" spans="1:11" ht="41.4" hidden="1">
      <c r="A21" s="252" t="s">
        <v>1648</v>
      </c>
      <c r="B21" s="240" t="s">
        <v>1649</v>
      </c>
      <c r="C21" s="245">
        <v>19196678</v>
      </c>
      <c r="D21" s="265"/>
      <c r="E21" s="266">
        <f t="shared" si="0"/>
        <v>0</v>
      </c>
    </row>
    <row r="22" spans="1:11" ht="27.6" hidden="1">
      <c r="A22" s="252" t="s">
        <v>1645</v>
      </c>
      <c r="B22" s="240" t="s">
        <v>1646</v>
      </c>
      <c r="C22" s="245">
        <v>74000</v>
      </c>
      <c r="D22" s="265"/>
      <c r="E22" s="266">
        <f t="shared" si="0"/>
        <v>0</v>
      </c>
    </row>
    <row r="23" spans="1:11" ht="18" hidden="1">
      <c r="A23" s="255" t="s">
        <v>1650</v>
      </c>
      <c r="B23" s="240" t="s">
        <v>1651</v>
      </c>
      <c r="C23" s="245">
        <v>1938398.11</v>
      </c>
      <c r="D23" s="265"/>
      <c r="E23" s="266">
        <f t="shared" si="0"/>
        <v>0</v>
      </c>
    </row>
    <row r="24" spans="1:11" ht="41.4">
      <c r="A24" s="259" t="s">
        <v>1693</v>
      </c>
      <c r="B24" s="241" t="s">
        <v>789</v>
      </c>
      <c r="C24" s="95">
        <v>24536.981</v>
      </c>
      <c r="D24" s="265">
        <v>24536.981</v>
      </c>
      <c r="E24" s="266">
        <f t="shared" si="0"/>
        <v>1</v>
      </c>
    </row>
    <row r="25" spans="1:11" ht="41.4" hidden="1">
      <c r="A25" s="252" t="s">
        <v>1694</v>
      </c>
      <c r="B25" s="240" t="s">
        <v>1589</v>
      </c>
      <c r="C25" s="245">
        <v>7891255</v>
      </c>
      <c r="D25" s="265"/>
      <c r="E25" s="266">
        <f t="shared" si="0"/>
        <v>0</v>
      </c>
    </row>
    <row r="26" spans="1:11" ht="41.4" hidden="1">
      <c r="A26" s="252" t="s">
        <v>1636</v>
      </c>
      <c r="B26" s="240" t="s">
        <v>1587</v>
      </c>
      <c r="C26" s="245">
        <v>15437005</v>
      </c>
      <c r="D26" s="265"/>
      <c r="E26" s="266">
        <f t="shared" si="0"/>
        <v>0</v>
      </c>
    </row>
    <row r="27" spans="1:11" ht="27.6" hidden="1">
      <c r="A27" s="252" t="s">
        <v>1591</v>
      </c>
      <c r="B27" s="240" t="s">
        <v>1592</v>
      </c>
      <c r="C27" s="245">
        <v>1208721</v>
      </c>
      <c r="D27" s="265"/>
      <c r="E27" s="266">
        <f t="shared" si="0"/>
        <v>0</v>
      </c>
    </row>
    <row r="28" spans="1:11" ht="41.4">
      <c r="A28" s="259" t="s">
        <v>1572</v>
      </c>
      <c r="B28" s="241" t="s">
        <v>781</v>
      </c>
      <c r="C28" s="95">
        <v>464.69600000000003</v>
      </c>
      <c r="D28" s="265">
        <v>464.69600000000003</v>
      </c>
      <c r="E28" s="266">
        <f t="shared" si="0"/>
        <v>1</v>
      </c>
    </row>
    <row r="29" spans="1:11" ht="55.2" hidden="1">
      <c r="A29" s="252" t="s">
        <v>1695</v>
      </c>
      <c r="B29" s="240" t="s">
        <v>1574</v>
      </c>
      <c r="C29" s="95">
        <v>434696</v>
      </c>
      <c r="D29" s="265"/>
      <c r="E29" s="266">
        <f t="shared" si="0"/>
        <v>0</v>
      </c>
    </row>
    <row r="30" spans="1:11" ht="27.6" hidden="1">
      <c r="A30" s="252" t="s">
        <v>1696</v>
      </c>
      <c r="B30" s="240" t="s">
        <v>1578</v>
      </c>
      <c r="C30" s="245">
        <v>30000</v>
      </c>
      <c r="D30" s="265"/>
      <c r="E30" s="266">
        <f t="shared" si="0"/>
        <v>0</v>
      </c>
    </row>
    <row r="31" spans="1:11" ht="41.4">
      <c r="A31" s="259" t="s">
        <v>1697</v>
      </c>
      <c r="B31" s="241" t="s">
        <v>824</v>
      </c>
      <c r="C31" s="95">
        <v>13677.83215</v>
      </c>
      <c r="D31" s="265">
        <v>13655.501120000001</v>
      </c>
      <c r="E31" s="266">
        <f t="shared" si="0"/>
        <v>0.99836735604333326</v>
      </c>
    </row>
    <row r="32" spans="1:11" ht="0.75" hidden="1" customHeight="1">
      <c r="A32" s="252" t="s">
        <v>1601</v>
      </c>
      <c r="B32" s="240" t="s">
        <v>1602</v>
      </c>
      <c r="C32" s="245">
        <v>561000</v>
      </c>
      <c r="D32" s="265"/>
      <c r="E32" s="266">
        <f t="shared" si="0"/>
        <v>0</v>
      </c>
    </row>
    <row r="33" spans="1:5" ht="18" hidden="1">
      <c r="A33" s="253" t="s">
        <v>1698</v>
      </c>
      <c r="B33" s="240" t="s">
        <v>1604</v>
      </c>
      <c r="C33" s="245">
        <v>13116832.15</v>
      </c>
      <c r="D33" s="265"/>
      <c r="E33" s="266">
        <f t="shared" si="0"/>
        <v>0</v>
      </c>
    </row>
    <row r="34" spans="1:5" ht="41.4">
      <c r="A34" s="259" t="s">
        <v>1699</v>
      </c>
      <c r="B34" s="241" t="s">
        <v>676</v>
      </c>
      <c r="C34" s="95">
        <v>18155.67974</v>
      </c>
      <c r="D34" s="265">
        <v>17092.476620000001</v>
      </c>
      <c r="E34" s="266">
        <f t="shared" si="0"/>
        <v>0.94143964119076284</v>
      </c>
    </row>
    <row r="35" spans="1:5" ht="41.4" hidden="1">
      <c r="A35" s="253" t="s">
        <v>1482</v>
      </c>
      <c r="B35" s="240" t="s">
        <v>1483</v>
      </c>
      <c r="C35" s="245">
        <v>127300</v>
      </c>
      <c r="D35" s="265"/>
      <c r="E35" s="266">
        <f t="shared" si="0"/>
        <v>0</v>
      </c>
    </row>
    <row r="36" spans="1:5" ht="27.6" hidden="1">
      <c r="A36" s="252" t="s">
        <v>1486</v>
      </c>
      <c r="B36" s="240" t="s">
        <v>1487</v>
      </c>
      <c r="C36" s="245">
        <v>16528379.74</v>
      </c>
      <c r="D36" s="265"/>
      <c r="E36" s="266">
        <f t="shared" si="0"/>
        <v>0</v>
      </c>
    </row>
    <row r="37" spans="1:5" ht="18" hidden="1">
      <c r="A37" s="256" t="s">
        <v>1488</v>
      </c>
      <c r="B37" s="240" t="s">
        <v>1489</v>
      </c>
      <c r="C37" s="245">
        <v>1500000</v>
      </c>
      <c r="D37" s="265"/>
      <c r="E37" s="266">
        <f t="shared" si="0"/>
        <v>0</v>
      </c>
    </row>
    <row r="38" spans="1:5" ht="55.2">
      <c r="A38" s="259" t="s">
        <v>1567</v>
      </c>
      <c r="B38" s="241" t="s">
        <v>752</v>
      </c>
      <c r="C38" s="95">
        <v>72221.880780000007</v>
      </c>
      <c r="D38" s="265">
        <v>70788.575379999995</v>
      </c>
      <c r="E38" s="266">
        <f t="shared" si="0"/>
        <v>0.98015413909856353</v>
      </c>
    </row>
    <row r="39" spans="1:5" ht="0.75" hidden="1" customHeight="1">
      <c r="A39" s="252" t="s">
        <v>1700</v>
      </c>
      <c r="B39" s="240" t="s">
        <v>1550</v>
      </c>
      <c r="C39" s="245">
        <v>36597264.240000002</v>
      </c>
      <c r="D39" s="265"/>
      <c r="E39" s="266">
        <f t="shared" si="0"/>
        <v>0</v>
      </c>
    </row>
    <row r="40" spans="1:5" ht="18" hidden="1">
      <c r="A40" s="257" t="s">
        <v>1701</v>
      </c>
      <c r="B40" s="240" t="s">
        <v>1560</v>
      </c>
      <c r="C40" s="245">
        <v>2963290</v>
      </c>
      <c r="D40" s="265"/>
      <c r="E40" s="266">
        <f t="shared" si="0"/>
        <v>0</v>
      </c>
    </row>
    <row r="41" spans="1:5" ht="18" hidden="1">
      <c r="A41" s="255" t="s">
        <v>1555</v>
      </c>
      <c r="B41" s="240" t="s">
        <v>1556</v>
      </c>
      <c r="C41" s="245">
        <v>32661326.539999999</v>
      </c>
      <c r="D41" s="265"/>
      <c r="E41" s="266">
        <f t="shared" si="0"/>
        <v>0</v>
      </c>
    </row>
    <row r="42" spans="1:5" ht="42">
      <c r="A42" s="261" t="s">
        <v>1492</v>
      </c>
      <c r="B42" s="241" t="s">
        <v>720</v>
      </c>
      <c r="C42" s="95">
        <v>188.25</v>
      </c>
      <c r="D42" s="265">
        <v>188.25</v>
      </c>
      <c r="E42" s="266">
        <f t="shared" si="0"/>
        <v>1</v>
      </c>
    </row>
    <row r="43" spans="1:5" ht="0.75" hidden="1" customHeight="1">
      <c r="A43" s="257" t="s">
        <v>1493</v>
      </c>
      <c r="B43" s="240" t="s">
        <v>1494</v>
      </c>
      <c r="C43" s="245">
        <v>188250</v>
      </c>
      <c r="D43" s="265"/>
      <c r="E43" s="266">
        <f t="shared" si="0"/>
        <v>0</v>
      </c>
    </row>
    <row r="44" spans="1:5" ht="53.25" customHeight="1">
      <c r="A44" s="261" t="s">
        <v>1463</v>
      </c>
      <c r="B44" s="241" t="s">
        <v>1464</v>
      </c>
      <c r="C44" s="95">
        <v>4236.7079999999996</v>
      </c>
      <c r="D44" s="265">
        <v>4178.1356400000004</v>
      </c>
      <c r="E44" s="266">
        <f t="shared" si="0"/>
        <v>0.98617503023573982</v>
      </c>
    </row>
    <row r="45" spans="1:5" ht="41.4" hidden="1">
      <c r="A45" s="252" t="s">
        <v>1702</v>
      </c>
      <c r="B45" s="240" t="s">
        <v>1466</v>
      </c>
      <c r="C45" s="245">
        <v>4236708</v>
      </c>
      <c r="D45" s="265"/>
      <c r="E45" s="266">
        <f t="shared" si="0"/>
        <v>0</v>
      </c>
    </row>
    <row r="46" spans="1:5" ht="69">
      <c r="A46" s="262" t="s">
        <v>1525</v>
      </c>
      <c r="B46" s="241" t="s">
        <v>1526</v>
      </c>
      <c r="C46" s="95">
        <v>23061.904780000001</v>
      </c>
      <c r="D46" s="265">
        <v>21469.402279999998</v>
      </c>
      <c r="E46" s="266">
        <f t="shared" si="0"/>
        <v>0.93094661888548469</v>
      </c>
    </row>
    <row r="47" spans="1:5" ht="27.6" hidden="1">
      <c r="A47" s="257" t="s">
        <v>1703</v>
      </c>
      <c r="B47" s="240" t="s">
        <v>1528</v>
      </c>
      <c r="C47" s="245">
        <v>23061904.780000001</v>
      </c>
      <c r="D47" s="265"/>
      <c r="E47" s="266">
        <f t="shared" si="0"/>
        <v>0</v>
      </c>
    </row>
    <row r="48" spans="1:5" ht="69">
      <c r="A48" s="259" t="s">
        <v>1704</v>
      </c>
      <c r="B48" s="240" t="s">
        <v>1580</v>
      </c>
      <c r="C48" s="245">
        <v>44.92</v>
      </c>
      <c r="D48" s="265">
        <v>44.92</v>
      </c>
      <c r="E48" s="266">
        <f t="shared" si="0"/>
        <v>1</v>
      </c>
    </row>
    <row r="49" spans="1:5" ht="27.6" hidden="1">
      <c r="A49" s="255" t="s">
        <v>1705</v>
      </c>
      <c r="B49" s="240" t="s">
        <v>1582</v>
      </c>
      <c r="C49" s="245">
        <v>44920</v>
      </c>
      <c r="D49" s="265"/>
      <c r="E49" s="266">
        <f t="shared" si="0"/>
        <v>0</v>
      </c>
    </row>
    <row r="50" spans="1:5" ht="55.2">
      <c r="A50" s="263" t="s">
        <v>1534</v>
      </c>
      <c r="B50" s="241" t="s">
        <v>1535</v>
      </c>
      <c r="C50" s="95">
        <v>1213</v>
      </c>
      <c r="D50" s="265">
        <v>1178.46615</v>
      </c>
      <c r="E50" s="266">
        <f t="shared" si="0"/>
        <v>0.97153021434460018</v>
      </c>
    </row>
    <row r="51" spans="1:5" ht="27.6" hidden="1">
      <c r="A51" s="253" t="s">
        <v>1706</v>
      </c>
      <c r="B51" s="240" t="s">
        <v>1537</v>
      </c>
      <c r="C51" s="245">
        <v>813000</v>
      </c>
      <c r="D51" s="265"/>
      <c r="E51" s="266">
        <f t="shared" si="0"/>
        <v>0</v>
      </c>
    </row>
    <row r="52" spans="1:5" ht="27.6" hidden="1">
      <c r="A52" s="253" t="s">
        <v>1540</v>
      </c>
      <c r="B52" s="240" t="s">
        <v>1541</v>
      </c>
      <c r="C52" s="245">
        <v>400000</v>
      </c>
      <c r="D52" s="265"/>
      <c r="E52" s="266">
        <f t="shared" si="0"/>
        <v>0</v>
      </c>
    </row>
    <row r="53" spans="1:5" ht="41.4">
      <c r="A53" s="263" t="s">
        <v>1501</v>
      </c>
      <c r="B53" s="241" t="s">
        <v>1502</v>
      </c>
      <c r="C53" s="95">
        <v>12853.49149</v>
      </c>
      <c r="D53" s="265">
        <v>12623.131810000001</v>
      </c>
      <c r="E53" s="266">
        <f t="shared" si="0"/>
        <v>0.98207804625076234</v>
      </c>
    </row>
    <row r="54" spans="1:5" ht="41.4" hidden="1">
      <c r="A54" s="252" t="s">
        <v>1503</v>
      </c>
      <c r="B54" s="240" t="s">
        <v>1504</v>
      </c>
      <c r="C54" s="245">
        <v>12853491.49</v>
      </c>
      <c r="D54" s="265"/>
      <c r="E54" s="266">
        <f t="shared" si="0"/>
        <v>0</v>
      </c>
    </row>
    <row r="55" spans="1:5" ht="69">
      <c r="A55" s="262" t="s">
        <v>1468</v>
      </c>
      <c r="B55" s="241" t="s">
        <v>1469</v>
      </c>
      <c r="C55" s="95">
        <v>28423.552</v>
      </c>
      <c r="D55" s="265">
        <v>28283.666000000001</v>
      </c>
      <c r="E55" s="266">
        <f t="shared" si="0"/>
        <v>0.9950785179839593</v>
      </c>
    </row>
    <row r="56" spans="1:5" ht="41.4" hidden="1">
      <c r="A56" s="253" t="s">
        <v>1470</v>
      </c>
      <c r="B56" s="240">
        <v>1695600000</v>
      </c>
      <c r="C56" s="245">
        <v>28423552</v>
      </c>
      <c r="D56" s="265"/>
      <c r="E56" s="266">
        <f t="shared" si="0"/>
        <v>0</v>
      </c>
    </row>
    <row r="57" spans="1:5" ht="41.4">
      <c r="A57" s="264" t="s">
        <v>1606</v>
      </c>
      <c r="B57" s="241" t="s">
        <v>1607</v>
      </c>
      <c r="C57" s="95">
        <v>50</v>
      </c>
      <c r="D57" s="265">
        <v>50</v>
      </c>
      <c r="E57" s="266">
        <f t="shared" si="0"/>
        <v>1</v>
      </c>
    </row>
    <row r="58" spans="1:5" ht="18" hidden="1">
      <c r="A58" s="258" t="s">
        <v>1608</v>
      </c>
      <c r="B58" s="240" t="s">
        <v>1609</v>
      </c>
      <c r="C58" s="245">
        <v>50000</v>
      </c>
      <c r="D58" s="265"/>
      <c r="E58" s="266">
        <f t="shared" si="0"/>
        <v>0</v>
      </c>
    </row>
    <row r="59" spans="1:5" ht="17.399999999999999">
      <c r="A59" s="336" t="s">
        <v>888</v>
      </c>
      <c r="B59" s="336"/>
      <c r="C59" s="90">
        <f>C8+C24+C28+C31+C34+C38+C42+C44+C46+C48+C50+C53+C55+C57</f>
        <v>694325.18649000011</v>
      </c>
      <c r="D59" s="90">
        <f>D8+D24+D28+D31+D34+D38+D42+D44+D46+D48+D50+D53+D55+D57</f>
        <v>680325.52977999998</v>
      </c>
      <c r="E59" s="267">
        <f t="shared" si="0"/>
        <v>0.97983703172173242</v>
      </c>
    </row>
    <row r="566" spans="4:4">
      <c r="D566" s="131">
        <v>191110031</v>
      </c>
    </row>
  </sheetData>
  <mergeCells count="4">
    <mergeCell ref="A5:E5"/>
    <mergeCell ref="A59:B59"/>
    <mergeCell ref="D2:E2"/>
    <mergeCell ref="D4:E4"/>
  </mergeCells>
  <pageMargins left="0.7" right="0.7" top="0.75" bottom="0.75" header="0.3" footer="0.3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6"/>
  <sheetViews>
    <sheetView view="pageBreakPreview" zoomScaleNormal="100" zoomScaleSheetLayoutView="100" workbookViewId="0">
      <selection activeCell="C4" sqref="C4"/>
    </sheetView>
  </sheetViews>
  <sheetFormatPr defaultRowHeight="18"/>
  <cols>
    <col min="1" max="1" width="51.109375" style="147" customWidth="1"/>
    <col min="2" max="2" width="16.44140625" style="147" customWidth="1"/>
    <col min="3" max="3" width="19.88671875" style="147" customWidth="1"/>
    <col min="4" max="4" width="9.6640625" style="147" bestFit="1" customWidth="1"/>
    <col min="5" max="5" width="14.109375" style="147" bestFit="1" customWidth="1"/>
    <col min="6" max="256" width="9.109375" style="147"/>
    <col min="257" max="257" width="49.6640625" style="147" customWidth="1"/>
    <col min="258" max="258" width="15.44140625" style="147" customWidth="1"/>
    <col min="259" max="259" width="19.88671875" style="147" customWidth="1"/>
    <col min="260" max="260" width="9.6640625" style="147" bestFit="1" customWidth="1"/>
    <col min="261" max="261" width="14.109375" style="147" bestFit="1" customWidth="1"/>
    <col min="262" max="512" width="9.109375" style="147"/>
    <col min="513" max="513" width="49.6640625" style="147" customWidth="1"/>
    <col min="514" max="514" width="15.44140625" style="147" customWidth="1"/>
    <col min="515" max="515" width="19.88671875" style="147" customWidth="1"/>
    <col min="516" max="516" width="9.6640625" style="147" bestFit="1" customWidth="1"/>
    <col min="517" max="517" width="14.109375" style="147" bestFit="1" customWidth="1"/>
    <col min="518" max="768" width="9.109375" style="147"/>
    <col min="769" max="769" width="49.6640625" style="147" customWidth="1"/>
    <col min="770" max="770" width="15.44140625" style="147" customWidth="1"/>
    <col min="771" max="771" width="19.88671875" style="147" customWidth="1"/>
    <col min="772" max="772" width="9.6640625" style="147" bestFit="1" customWidth="1"/>
    <col min="773" max="773" width="14.109375" style="147" bestFit="1" customWidth="1"/>
    <col min="774" max="1024" width="9.109375" style="147"/>
    <col min="1025" max="1025" width="49.6640625" style="147" customWidth="1"/>
    <col min="1026" max="1026" width="15.44140625" style="147" customWidth="1"/>
    <col min="1027" max="1027" width="19.88671875" style="147" customWidth="1"/>
    <col min="1028" max="1028" width="9.6640625" style="147" bestFit="1" customWidth="1"/>
    <col min="1029" max="1029" width="14.109375" style="147" bestFit="1" customWidth="1"/>
    <col min="1030" max="1280" width="9.109375" style="147"/>
    <col min="1281" max="1281" width="49.6640625" style="147" customWidth="1"/>
    <col min="1282" max="1282" width="15.44140625" style="147" customWidth="1"/>
    <col min="1283" max="1283" width="19.88671875" style="147" customWidth="1"/>
    <col min="1284" max="1284" width="9.6640625" style="147" bestFit="1" customWidth="1"/>
    <col min="1285" max="1285" width="14.109375" style="147" bestFit="1" customWidth="1"/>
    <col min="1286" max="1536" width="9.109375" style="147"/>
    <col min="1537" max="1537" width="49.6640625" style="147" customWidth="1"/>
    <col min="1538" max="1538" width="15.44140625" style="147" customWidth="1"/>
    <col min="1539" max="1539" width="19.88671875" style="147" customWidth="1"/>
    <col min="1540" max="1540" width="9.6640625" style="147" bestFit="1" customWidth="1"/>
    <col min="1541" max="1541" width="14.109375" style="147" bestFit="1" customWidth="1"/>
    <col min="1542" max="1792" width="9.109375" style="147"/>
    <col min="1793" max="1793" width="49.6640625" style="147" customWidth="1"/>
    <col min="1794" max="1794" width="15.44140625" style="147" customWidth="1"/>
    <col min="1795" max="1795" width="19.88671875" style="147" customWidth="1"/>
    <col min="1796" max="1796" width="9.6640625" style="147" bestFit="1" customWidth="1"/>
    <col min="1797" max="1797" width="14.109375" style="147" bestFit="1" customWidth="1"/>
    <col min="1798" max="2048" width="9.109375" style="147"/>
    <col min="2049" max="2049" width="49.6640625" style="147" customWidth="1"/>
    <col min="2050" max="2050" width="15.44140625" style="147" customWidth="1"/>
    <col min="2051" max="2051" width="19.88671875" style="147" customWidth="1"/>
    <col min="2052" max="2052" width="9.6640625" style="147" bestFit="1" customWidth="1"/>
    <col min="2053" max="2053" width="14.109375" style="147" bestFit="1" customWidth="1"/>
    <col min="2054" max="2304" width="9.109375" style="147"/>
    <col min="2305" max="2305" width="49.6640625" style="147" customWidth="1"/>
    <col min="2306" max="2306" width="15.44140625" style="147" customWidth="1"/>
    <col min="2307" max="2307" width="19.88671875" style="147" customWidth="1"/>
    <col min="2308" max="2308" width="9.6640625" style="147" bestFit="1" customWidth="1"/>
    <col min="2309" max="2309" width="14.109375" style="147" bestFit="1" customWidth="1"/>
    <col min="2310" max="2560" width="9.109375" style="147"/>
    <col min="2561" max="2561" width="49.6640625" style="147" customWidth="1"/>
    <col min="2562" max="2562" width="15.44140625" style="147" customWidth="1"/>
    <col min="2563" max="2563" width="19.88671875" style="147" customWidth="1"/>
    <col min="2564" max="2564" width="9.6640625" style="147" bestFit="1" customWidth="1"/>
    <col min="2565" max="2565" width="14.109375" style="147" bestFit="1" customWidth="1"/>
    <col min="2566" max="2816" width="9.109375" style="147"/>
    <col min="2817" max="2817" width="49.6640625" style="147" customWidth="1"/>
    <col min="2818" max="2818" width="15.44140625" style="147" customWidth="1"/>
    <col min="2819" max="2819" width="19.88671875" style="147" customWidth="1"/>
    <col min="2820" max="2820" width="9.6640625" style="147" bestFit="1" customWidth="1"/>
    <col min="2821" max="2821" width="14.109375" style="147" bestFit="1" customWidth="1"/>
    <col min="2822" max="3072" width="9.109375" style="147"/>
    <col min="3073" max="3073" width="49.6640625" style="147" customWidth="1"/>
    <col min="3074" max="3074" width="15.44140625" style="147" customWidth="1"/>
    <col min="3075" max="3075" width="19.88671875" style="147" customWidth="1"/>
    <col min="3076" max="3076" width="9.6640625" style="147" bestFit="1" customWidth="1"/>
    <col min="3077" max="3077" width="14.109375" style="147" bestFit="1" customWidth="1"/>
    <col min="3078" max="3328" width="9.109375" style="147"/>
    <col min="3329" max="3329" width="49.6640625" style="147" customWidth="1"/>
    <col min="3330" max="3330" width="15.44140625" style="147" customWidth="1"/>
    <col min="3331" max="3331" width="19.88671875" style="147" customWidth="1"/>
    <col min="3332" max="3332" width="9.6640625" style="147" bestFit="1" customWidth="1"/>
    <col min="3333" max="3333" width="14.109375" style="147" bestFit="1" customWidth="1"/>
    <col min="3334" max="3584" width="9.109375" style="147"/>
    <col min="3585" max="3585" width="49.6640625" style="147" customWidth="1"/>
    <col min="3586" max="3586" width="15.44140625" style="147" customWidth="1"/>
    <col min="3587" max="3587" width="19.88671875" style="147" customWidth="1"/>
    <col min="3588" max="3588" width="9.6640625" style="147" bestFit="1" customWidth="1"/>
    <col min="3589" max="3589" width="14.109375" style="147" bestFit="1" customWidth="1"/>
    <col min="3590" max="3840" width="9.109375" style="147"/>
    <col min="3841" max="3841" width="49.6640625" style="147" customWidth="1"/>
    <col min="3842" max="3842" width="15.44140625" style="147" customWidth="1"/>
    <col min="3843" max="3843" width="19.88671875" style="147" customWidth="1"/>
    <col min="3844" max="3844" width="9.6640625" style="147" bestFit="1" customWidth="1"/>
    <col min="3845" max="3845" width="14.109375" style="147" bestFit="1" customWidth="1"/>
    <col min="3846" max="4096" width="9.109375" style="147"/>
    <col min="4097" max="4097" width="49.6640625" style="147" customWidth="1"/>
    <col min="4098" max="4098" width="15.44140625" style="147" customWidth="1"/>
    <col min="4099" max="4099" width="19.88671875" style="147" customWidth="1"/>
    <col min="4100" max="4100" width="9.6640625" style="147" bestFit="1" customWidth="1"/>
    <col min="4101" max="4101" width="14.109375" style="147" bestFit="1" customWidth="1"/>
    <col min="4102" max="4352" width="9.109375" style="147"/>
    <col min="4353" max="4353" width="49.6640625" style="147" customWidth="1"/>
    <col min="4354" max="4354" width="15.44140625" style="147" customWidth="1"/>
    <col min="4355" max="4355" width="19.88671875" style="147" customWidth="1"/>
    <col min="4356" max="4356" width="9.6640625" style="147" bestFit="1" customWidth="1"/>
    <col min="4357" max="4357" width="14.109375" style="147" bestFit="1" customWidth="1"/>
    <col min="4358" max="4608" width="9.109375" style="147"/>
    <col min="4609" max="4609" width="49.6640625" style="147" customWidth="1"/>
    <col min="4610" max="4610" width="15.44140625" style="147" customWidth="1"/>
    <col min="4611" max="4611" width="19.88671875" style="147" customWidth="1"/>
    <col min="4612" max="4612" width="9.6640625" style="147" bestFit="1" customWidth="1"/>
    <col min="4613" max="4613" width="14.109375" style="147" bestFit="1" customWidth="1"/>
    <col min="4614" max="4864" width="9.109375" style="147"/>
    <col min="4865" max="4865" width="49.6640625" style="147" customWidth="1"/>
    <col min="4866" max="4866" width="15.44140625" style="147" customWidth="1"/>
    <col min="4867" max="4867" width="19.88671875" style="147" customWidth="1"/>
    <col min="4868" max="4868" width="9.6640625" style="147" bestFit="1" customWidth="1"/>
    <col min="4869" max="4869" width="14.109375" style="147" bestFit="1" customWidth="1"/>
    <col min="4870" max="5120" width="9.109375" style="147"/>
    <col min="5121" max="5121" width="49.6640625" style="147" customWidth="1"/>
    <col min="5122" max="5122" width="15.44140625" style="147" customWidth="1"/>
    <col min="5123" max="5123" width="19.88671875" style="147" customWidth="1"/>
    <col min="5124" max="5124" width="9.6640625" style="147" bestFit="1" customWidth="1"/>
    <col min="5125" max="5125" width="14.109375" style="147" bestFit="1" customWidth="1"/>
    <col min="5126" max="5376" width="9.109375" style="147"/>
    <col min="5377" max="5377" width="49.6640625" style="147" customWidth="1"/>
    <col min="5378" max="5378" width="15.44140625" style="147" customWidth="1"/>
    <col min="5379" max="5379" width="19.88671875" style="147" customWidth="1"/>
    <col min="5380" max="5380" width="9.6640625" style="147" bestFit="1" customWidth="1"/>
    <col min="5381" max="5381" width="14.109375" style="147" bestFit="1" customWidth="1"/>
    <col min="5382" max="5632" width="9.109375" style="147"/>
    <col min="5633" max="5633" width="49.6640625" style="147" customWidth="1"/>
    <col min="5634" max="5634" width="15.44140625" style="147" customWidth="1"/>
    <col min="5635" max="5635" width="19.88671875" style="147" customWidth="1"/>
    <col min="5636" max="5636" width="9.6640625" style="147" bestFit="1" customWidth="1"/>
    <col min="5637" max="5637" width="14.109375" style="147" bestFit="1" customWidth="1"/>
    <col min="5638" max="5888" width="9.109375" style="147"/>
    <col min="5889" max="5889" width="49.6640625" style="147" customWidth="1"/>
    <col min="5890" max="5890" width="15.44140625" style="147" customWidth="1"/>
    <col min="5891" max="5891" width="19.88671875" style="147" customWidth="1"/>
    <col min="5892" max="5892" width="9.6640625" style="147" bestFit="1" customWidth="1"/>
    <col min="5893" max="5893" width="14.109375" style="147" bestFit="1" customWidth="1"/>
    <col min="5894" max="6144" width="9.109375" style="147"/>
    <col min="6145" max="6145" width="49.6640625" style="147" customWidth="1"/>
    <col min="6146" max="6146" width="15.44140625" style="147" customWidth="1"/>
    <col min="6147" max="6147" width="19.88671875" style="147" customWidth="1"/>
    <col min="6148" max="6148" width="9.6640625" style="147" bestFit="1" customWidth="1"/>
    <col min="6149" max="6149" width="14.109375" style="147" bestFit="1" customWidth="1"/>
    <col min="6150" max="6400" width="9.109375" style="147"/>
    <col min="6401" max="6401" width="49.6640625" style="147" customWidth="1"/>
    <col min="6402" max="6402" width="15.44140625" style="147" customWidth="1"/>
    <col min="6403" max="6403" width="19.88671875" style="147" customWidth="1"/>
    <col min="6404" max="6404" width="9.6640625" style="147" bestFit="1" customWidth="1"/>
    <col min="6405" max="6405" width="14.109375" style="147" bestFit="1" customWidth="1"/>
    <col min="6406" max="6656" width="9.109375" style="147"/>
    <col min="6657" max="6657" width="49.6640625" style="147" customWidth="1"/>
    <col min="6658" max="6658" width="15.44140625" style="147" customWidth="1"/>
    <col min="6659" max="6659" width="19.88671875" style="147" customWidth="1"/>
    <col min="6660" max="6660" width="9.6640625" style="147" bestFit="1" customWidth="1"/>
    <col min="6661" max="6661" width="14.109375" style="147" bestFit="1" customWidth="1"/>
    <col min="6662" max="6912" width="9.109375" style="147"/>
    <col min="6913" max="6913" width="49.6640625" style="147" customWidth="1"/>
    <col min="6914" max="6914" width="15.44140625" style="147" customWidth="1"/>
    <col min="6915" max="6915" width="19.88671875" style="147" customWidth="1"/>
    <col min="6916" max="6916" width="9.6640625" style="147" bestFit="1" customWidth="1"/>
    <col min="6917" max="6917" width="14.109375" style="147" bestFit="1" customWidth="1"/>
    <col min="6918" max="7168" width="9.109375" style="147"/>
    <col min="7169" max="7169" width="49.6640625" style="147" customWidth="1"/>
    <col min="7170" max="7170" width="15.44140625" style="147" customWidth="1"/>
    <col min="7171" max="7171" width="19.88671875" style="147" customWidth="1"/>
    <col min="7172" max="7172" width="9.6640625" style="147" bestFit="1" customWidth="1"/>
    <col min="7173" max="7173" width="14.109375" style="147" bestFit="1" customWidth="1"/>
    <col min="7174" max="7424" width="9.109375" style="147"/>
    <col min="7425" max="7425" width="49.6640625" style="147" customWidth="1"/>
    <col min="7426" max="7426" width="15.44140625" style="147" customWidth="1"/>
    <col min="7427" max="7427" width="19.88671875" style="147" customWidth="1"/>
    <col min="7428" max="7428" width="9.6640625" style="147" bestFit="1" customWidth="1"/>
    <col min="7429" max="7429" width="14.109375" style="147" bestFit="1" customWidth="1"/>
    <col min="7430" max="7680" width="9.109375" style="147"/>
    <col min="7681" max="7681" width="49.6640625" style="147" customWidth="1"/>
    <col min="7682" max="7682" width="15.44140625" style="147" customWidth="1"/>
    <col min="7683" max="7683" width="19.88671875" style="147" customWidth="1"/>
    <col min="7684" max="7684" width="9.6640625" style="147" bestFit="1" customWidth="1"/>
    <col min="7685" max="7685" width="14.109375" style="147" bestFit="1" customWidth="1"/>
    <col min="7686" max="7936" width="9.109375" style="147"/>
    <col min="7937" max="7937" width="49.6640625" style="147" customWidth="1"/>
    <col min="7938" max="7938" width="15.44140625" style="147" customWidth="1"/>
    <col min="7939" max="7939" width="19.88671875" style="147" customWidth="1"/>
    <col min="7940" max="7940" width="9.6640625" style="147" bestFit="1" customWidth="1"/>
    <col min="7941" max="7941" width="14.109375" style="147" bestFit="1" customWidth="1"/>
    <col min="7942" max="8192" width="9.109375" style="147"/>
    <col min="8193" max="8193" width="49.6640625" style="147" customWidth="1"/>
    <col min="8194" max="8194" width="15.44140625" style="147" customWidth="1"/>
    <col min="8195" max="8195" width="19.88671875" style="147" customWidth="1"/>
    <col min="8196" max="8196" width="9.6640625" style="147" bestFit="1" customWidth="1"/>
    <col min="8197" max="8197" width="14.109375" style="147" bestFit="1" customWidth="1"/>
    <col min="8198" max="8448" width="9.109375" style="147"/>
    <col min="8449" max="8449" width="49.6640625" style="147" customWidth="1"/>
    <col min="8450" max="8450" width="15.44140625" style="147" customWidth="1"/>
    <col min="8451" max="8451" width="19.88671875" style="147" customWidth="1"/>
    <col min="8452" max="8452" width="9.6640625" style="147" bestFit="1" customWidth="1"/>
    <col min="8453" max="8453" width="14.109375" style="147" bestFit="1" customWidth="1"/>
    <col min="8454" max="8704" width="9.109375" style="147"/>
    <col min="8705" max="8705" width="49.6640625" style="147" customWidth="1"/>
    <col min="8706" max="8706" width="15.44140625" style="147" customWidth="1"/>
    <col min="8707" max="8707" width="19.88671875" style="147" customWidth="1"/>
    <col min="8708" max="8708" width="9.6640625" style="147" bestFit="1" customWidth="1"/>
    <col min="8709" max="8709" width="14.109375" style="147" bestFit="1" customWidth="1"/>
    <col min="8710" max="8960" width="9.109375" style="147"/>
    <col min="8961" max="8961" width="49.6640625" style="147" customWidth="1"/>
    <col min="8962" max="8962" width="15.44140625" style="147" customWidth="1"/>
    <col min="8963" max="8963" width="19.88671875" style="147" customWidth="1"/>
    <col min="8964" max="8964" width="9.6640625" style="147" bestFit="1" customWidth="1"/>
    <col min="8965" max="8965" width="14.109375" style="147" bestFit="1" customWidth="1"/>
    <col min="8966" max="9216" width="9.109375" style="147"/>
    <col min="9217" max="9217" width="49.6640625" style="147" customWidth="1"/>
    <col min="9218" max="9218" width="15.44140625" style="147" customWidth="1"/>
    <col min="9219" max="9219" width="19.88671875" style="147" customWidth="1"/>
    <col min="9220" max="9220" width="9.6640625" style="147" bestFit="1" customWidth="1"/>
    <col min="9221" max="9221" width="14.109375" style="147" bestFit="1" customWidth="1"/>
    <col min="9222" max="9472" width="9.109375" style="147"/>
    <col min="9473" max="9473" width="49.6640625" style="147" customWidth="1"/>
    <col min="9474" max="9474" width="15.44140625" style="147" customWidth="1"/>
    <col min="9475" max="9475" width="19.88671875" style="147" customWidth="1"/>
    <col min="9476" max="9476" width="9.6640625" style="147" bestFit="1" customWidth="1"/>
    <col min="9477" max="9477" width="14.109375" style="147" bestFit="1" customWidth="1"/>
    <col min="9478" max="9728" width="9.109375" style="147"/>
    <col min="9729" max="9729" width="49.6640625" style="147" customWidth="1"/>
    <col min="9730" max="9730" width="15.44140625" style="147" customWidth="1"/>
    <col min="9731" max="9731" width="19.88671875" style="147" customWidth="1"/>
    <col min="9732" max="9732" width="9.6640625" style="147" bestFit="1" customWidth="1"/>
    <col min="9733" max="9733" width="14.109375" style="147" bestFit="1" customWidth="1"/>
    <col min="9734" max="9984" width="9.109375" style="147"/>
    <col min="9985" max="9985" width="49.6640625" style="147" customWidth="1"/>
    <col min="9986" max="9986" width="15.44140625" style="147" customWidth="1"/>
    <col min="9987" max="9987" width="19.88671875" style="147" customWidth="1"/>
    <col min="9988" max="9988" width="9.6640625" style="147" bestFit="1" customWidth="1"/>
    <col min="9989" max="9989" width="14.109375" style="147" bestFit="1" customWidth="1"/>
    <col min="9990" max="10240" width="9.109375" style="147"/>
    <col min="10241" max="10241" width="49.6640625" style="147" customWidth="1"/>
    <col min="10242" max="10242" width="15.44140625" style="147" customWidth="1"/>
    <col min="10243" max="10243" width="19.88671875" style="147" customWidth="1"/>
    <col min="10244" max="10244" width="9.6640625" style="147" bestFit="1" customWidth="1"/>
    <col min="10245" max="10245" width="14.109375" style="147" bestFit="1" customWidth="1"/>
    <col min="10246" max="10496" width="9.109375" style="147"/>
    <col min="10497" max="10497" width="49.6640625" style="147" customWidth="1"/>
    <col min="10498" max="10498" width="15.44140625" style="147" customWidth="1"/>
    <col min="10499" max="10499" width="19.88671875" style="147" customWidth="1"/>
    <col min="10500" max="10500" width="9.6640625" style="147" bestFit="1" customWidth="1"/>
    <col min="10501" max="10501" width="14.109375" style="147" bestFit="1" customWidth="1"/>
    <col min="10502" max="10752" width="9.109375" style="147"/>
    <col min="10753" max="10753" width="49.6640625" style="147" customWidth="1"/>
    <col min="10754" max="10754" width="15.44140625" style="147" customWidth="1"/>
    <col min="10755" max="10755" width="19.88671875" style="147" customWidth="1"/>
    <col min="10756" max="10756" width="9.6640625" style="147" bestFit="1" customWidth="1"/>
    <col min="10757" max="10757" width="14.109375" style="147" bestFit="1" customWidth="1"/>
    <col min="10758" max="11008" width="9.109375" style="147"/>
    <col min="11009" max="11009" width="49.6640625" style="147" customWidth="1"/>
    <col min="11010" max="11010" width="15.44140625" style="147" customWidth="1"/>
    <col min="11011" max="11011" width="19.88671875" style="147" customWidth="1"/>
    <col min="11012" max="11012" width="9.6640625" style="147" bestFit="1" customWidth="1"/>
    <col min="11013" max="11013" width="14.109375" style="147" bestFit="1" customWidth="1"/>
    <col min="11014" max="11264" width="9.109375" style="147"/>
    <col min="11265" max="11265" width="49.6640625" style="147" customWidth="1"/>
    <col min="11266" max="11266" width="15.44140625" style="147" customWidth="1"/>
    <col min="11267" max="11267" width="19.88671875" style="147" customWidth="1"/>
    <col min="11268" max="11268" width="9.6640625" style="147" bestFit="1" customWidth="1"/>
    <col min="11269" max="11269" width="14.109375" style="147" bestFit="1" customWidth="1"/>
    <col min="11270" max="11520" width="9.109375" style="147"/>
    <col min="11521" max="11521" width="49.6640625" style="147" customWidth="1"/>
    <col min="11522" max="11522" width="15.44140625" style="147" customWidth="1"/>
    <col min="11523" max="11523" width="19.88671875" style="147" customWidth="1"/>
    <col min="11524" max="11524" width="9.6640625" style="147" bestFit="1" customWidth="1"/>
    <col min="11525" max="11525" width="14.109375" style="147" bestFit="1" customWidth="1"/>
    <col min="11526" max="11776" width="9.109375" style="147"/>
    <col min="11777" max="11777" width="49.6640625" style="147" customWidth="1"/>
    <col min="11778" max="11778" width="15.44140625" style="147" customWidth="1"/>
    <col min="11779" max="11779" width="19.88671875" style="147" customWidth="1"/>
    <col min="11780" max="11780" width="9.6640625" style="147" bestFit="1" customWidth="1"/>
    <col min="11781" max="11781" width="14.109375" style="147" bestFit="1" customWidth="1"/>
    <col min="11782" max="12032" width="9.109375" style="147"/>
    <col min="12033" max="12033" width="49.6640625" style="147" customWidth="1"/>
    <col min="12034" max="12034" width="15.44140625" style="147" customWidth="1"/>
    <col min="12035" max="12035" width="19.88671875" style="147" customWidth="1"/>
    <col min="12036" max="12036" width="9.6640625" style="147" bestFit="1" customWidth="1"/>
    <col min="12037" max="12037" width="14.109375" style="147" bestFit="1" customWidth="1"/>
    <col min="12038" max="12288" width="9.109375" style="147"/>
    <col min="12289" max="12289" width="49.6640625" style="147" customWidth="1"/>
    <col min="12290" max="12290" width="15.44140625" style="147" customWidth="1"/>
    <col min="12291" max="12291" width="19.88671875" style="147" customWidth="1"/>
    <col min="12292" max="12292" width="9.6640625" style="147" bestFit="1" customWidth="1"/>
    <col min="12293" max="12293" width="14.109375" style="147" bestFit="1" customWidth="1"/>
    <col min="12294" max="12544" width="9.109375" style="147"/>
    <col min="12545" max="12545" width="49.6640625" style="147" customWidth="1"/>
    <col min="12546" max="12546" width="15.44140625" style="147" customWidth="1"/>
    <col min="12547" max="12547" width="19.88671875" style="147" customWidth="1"/>
    <col min="12548" max="12548" width="9.6640625" style="147" bestFit="1" customWidth="1"/>
    <col min="12549" max="12549" width="14.109375" style="147" bestFit="1" customWidth="1"/>
    <col min="12550" max="12800" width="9.109375" style="147"/>
    <col min="12801" max="12801" width="49.6640625" style="147" customWidth="1"/>
    <col min="12802" max="12802" width="15.44140625" style="147" customWidth="1"/>
    <col min="12803" max="12803" width="19.88671875" style="147" customWidth="1"/>
    <col min="12804" max="12804" width="9.6640625" style="147" bestFit="1" customWidth="1"/>
    <col min="12805" max="12805" width="14.109375" style="147" bestFit="1" customWidth="1"/>
    <col min="12806" max="13056" width="9.109375" style="147"/>
    <col min="13057" max="13057" width="49.6640625" style="147" customWidth="1"/>
    <col min="13058" max="13058" width="15.44140625" style="147" customWidth="1"/>
    <col min="13059" max="13059" width="19.88671875" style="147" customWidth="1"/>
    <col min="13060" max="13060" width="9.6640625" style="147" bestFit="1" customWidth="1"/>
    <col min="13061" max="13061" width="14.109375" style="147" bestFit="1" customWidth="1"/>
    <col min="13062" max="13312" width="9.109375" style="147"/>
    <col min="13313" max="13313" width="49.6640625" style="147" customWidth="1"/>
    <col min="13314" max="13314" width="15.44140625" style="147" customWidth="1"/>
    <col min="13315" max="13315" width="19.88671875" style="147" customWidth="1"/>
    <col min="13316" max="13316" width="9.6640625" style="147" bestFit="1" customWidth="1"/>
    <col min="13317" max="13317" width="14.109375" style="147" bestFit="1" customWidth="1"/>
    <col min="13318" max="13568" width="9.109375" style="147"/>
    <col min="13569" max="13569" width="49.6640625" style="147" customWidth="1"/>
    <col min="13570" max="13570" width="15.44140625" style="147" customWidth="1"/>
    <col min="13571" max="13571" width="19.88671875" style="147" customWidth="1"/>
    <col min="13572" max="13572" width="9.6640625" style="147" bestFit="1" customWidth="1"/>
    <col min="13573" max="13573" width="14.109375" style="147" bestFit="1" customWidth="1"/>
    <col min="13574" max="13824" width="9.109375" style="147"/>
    <col min="13825" max="13825" width="49.6640625" style="147" customWidth="1"/>
    <col min="13826" max="13826" width="15.44140625" style="147" customWidth="1"/>
    <col min="13827" max="13827" width="19.88671875" style="147" customWidth="1"/>
    <col min="13828" max="13828" width="9.6640625" style="147" bestFit="1" customWidth="1"/>
    <col min="13829" max="13829" width="14.109375" style="147" bestFit="1" customWidth="1"/>
    <col min="13830" max="14080" width="9.109375" style="147"/>
    <col min="14081" max="14081" width="49.6640625" style="147" customWidth="1"/>
    <col min="14082" max="14082" width="15.44140625" style="147" customWidth="1"/>
    <col min="14083" max="14083" width="19.88671875" style="147" customWidth="1"/>
    <col min="14084" max="14084" width="9.6640625" style="147" bestFit="1" customWidth="1"/>
    <col min="14085" max="14085" width="14.109375" style="147" bestFit="1" customWidth="1"/>
    <col min="14086" max="14336" width="9.109375" style="147"/>
    <col min="14337" max="14337" width="49.6640625" style="147" customWidth="1"/>
    <col min="14338" max="14338" width="15.44140625" style="147" customWidth="1"/>
    <col min="14339" max="14339" width="19.88671875" style="147" customWidth="1"/>
    <col min="14340" max="14340" width="9.6640625" style="147" bestFit="1" customWidth="1"/>
    <col min="14341" max="14341" width="14.109375" style="147" bestFit="1" customWidth="1"/>
    <col min="14342" max="14592" width="9.109375" style="147"/>
    <col min="14593" max="14593" width="49.6640625" style="147" customWidth="1"/>
    <col min="14594" max="14594" width="15.44140625" style="147" customWidth="1"/>
    <col min="14595" max="14595" width="19.88671875" style="147" customWidth="1"/>
    <col min="14596" max="14596" width="9.6640625" style="147" bestFit="1" customWidth="1"/>
    <col min="14597" max="14597" width="14.109375" style="147" bestFit="1" customWidth="1"/>
    <col min="14598" max="14848" width="9.109375" style="147"/>
    <col min="14849" max="14849" width="49.6640625" style="147" customWidth="1"/>
    <col min="14850" max="14850" width="15.44140625" style="147" customWidth="1"/>
    <col min="14851" max="14851" width="19.88671875" style="147" customWidth="1"/>
    <col min="14852" max="14852" width="9.6640625" style="147" bestFit="1" customWidth="1"/>
    <col min="14853" max="14853" width="14.109375" style="147" bestFit="1" customWidth="1"/>
    <col min="14854" max="15104" width="9.109375" style="147"/>
    <col min="15105" max="15105" width="49.6640625" style="147" customWidth="1"/>
    <col min="15106" max="15106" width="15.44140625" style="147" customWidth="1"/>
    <col min="15107" max="15107" width="19.88671875" style="147" customWidth="1"/>
    <col min="15108" max="15108" width="9.6640625" style="147" bestFit="1" customWidth="1"/>
    <col min="15109" max="15109" width="14.109375" style="147" bestFit="1" customWidth="1"/>
    <col min="15110" max="15360" width="9.109375" style="147"/>
    <col min="15361" max="15361" width="49.6640625" style="147" customWidth="1"/>
    <col min="15362" max="15362" width="15.44140625" style="147" customWidth="1"/>
    <col min="15363" max="15363" width="19.88671875" style="147" customWidth="1"/>
    <col min="15364" max="15364" width="9.6640625" style="147" bestFit="1" customWidth="1"/>
    <col min="15365" max="15365" width="14.109375" style="147" bestFit="1" customWidth="1"/>
    <col min="15366" max="15616" width="9.109375" style="147"/>
    <col min="15617" max="15617" width="49.6640625" style="147" customWidth="1"/>
    <col min="15618" max="15618" width="15.44140625" style="147" customWidth="1"/>
    <col min="15619" max="15619" width="19.88671875" style="147" customWidth="1"/>
    <col min="15620" max="15620" width="9.6640625" style="147" bestFit="1" customWidth="1"/>
    <col min="15621" max="15621" width="14.109375" style="147" bestFit="1" customWidth="1"/>
    <col min="15622" max="15872" width="9.109375" style="147"/>
    <col min="15873" max="15873" width="49.6640625" style="147" customWidth="1"/>
    <col min="15874" max="15874" width="15.44140625" style="147" customWidth="1"/>
    <col min="15875" max="15875" width="19.88671875" style="147" customWidth="1"/>
    <col min="15876" max="15876" width="9.6640625" style="147" bestFit="1" customWidth="1"/>
    <col min="15877" max="15877" width="14.109375" style="147" bestFit="1" customWidth="1"/>
    <col min="15878" max="16128" width="9.109375" style="147"/>
    <col min="16129" max="16129" width="49.6640625" style="147" customWidth="1"/>
    <col min="16130" max="16130" width="15.44140625" style="147" customWidth="1"/>
    <col min="16131" max="16131" width="19.88671875" style="147" customWidth="1"/>
    <col min="16132" max="16132" width="9.6640625" style="147" bestFit="1" customWidth="1"/>
    <col min="16133" max="16133" width="14.109375" style="147" bestFit="1" customWidth="1"/>
    <col min="16134" max="16384" width="9.109375" style="147"/>
  </cols>
  <sheetData>
    <row r="1" spans="1:5" s="146" customFormat="1" ht="15.6">
      <c r="B1" s="337" t="s">
        <v>921</v>
      </c>
      <c r="C1" s="338"/>
    </row>
    <row r="2" spans="1:5" s="146" customFormat="1" ht="15.6">
      <c r="B2" s="337" t="s">
        <v>1881</v>
      </c>
      <c r="C2" s="338"/>
    </row>
    <row r="3" spans="1:5" s="146" customFormat="1" ht="15.6">
      <c r="A3" s="337" t="s">
        <v>1678</v>
      </c>
      <c r="B3" s="338"/>
      <c r="C3" s="338"/>
    </row>
    <row r="4" spans="1:5">
      <c r="C4" s="297" t="s">
        <v>1880</v>
      </c>
    </row>
    <row r="5" spans="1:5" ht="63" customHeight="1">
      <c r="A5" s="339" t="s">
        <v>1876</v>
      </c>
      <c r="B5" s="339"/>
      <c r="C5" s="339"/>
    </row>
    <row r="6" spans="1:5">
      <c r="A6" s="148"/>
      <c r="B6" s="148"/>
      <c r="C6" s="148"/>
    </row>
    <row r="7" spans="1:5">
      <c r="C7" s="149" t="s">
        <v>922</v>
      </c>
    </row>
    <row r="8" spans="1:5" ht="54">
      <c r="A8" s="150" t="s">
        <v>923</v>
      </c>
      <c r="B8" s="151" t="s">
        <v>924</v>
      </c>
      <c r="C8" s="151" t="s">
        <v>925</v>
      </c>
    </row>
    <row r="9" spans="1:5">
      <c r="A9" s="152" t="s">
        <v>926</v>
      </c>
      <c r="B9" s="153">
        <f>45+4</f>
        <v>49</v>
      </c>
      <c r="C9" s="154">
        <f>29603.432+2609</f>
        <v>32212.432000000001</v>
      </c>
    </row>
    <row r="10" spans="1:5" ht="18.75" customHeight="1">
      <c r="A10" s="155" t="s">
        <v>1874</v>
      </c>
      <c r="B10" s="153">
        <v>3</v>
      </c>
      <c r="C10" s="154">
        <v>366.62</v>
      </c>
    </row>
    <row r="11" spans="1:5" ht="18.75" customHeight="1">
      <c r="A11" s="155" t="s">
        <v>1875</v>
      </c>
      <c r="B11" s="153">
        <v>1</v>
      </c>
      <c r="C11" s="154">
        <v>2474.25</v>
      </c>
    </row>
    <row r="12" spans="1:5">
      <c r="A12" s="155" t="s">
        <v>927</v>
      </c>
      <c r="B12" s="153">
        <v>7</v>
      </c>
      <c r="C12" s="156">
        <v>5640.35</v>
      </c>
    </row>
    <row r="13" spans="1:5">
      <c r="A13" s="155" t="s">
        <v>928</v>
      </c>
      <c r="B13" s="153">
        <v>8</v>
      </c>
      <c r="C13" s="156">
        <v>5359.4660000000003</v>
      </c>
    </row>
    <row r="14" spans="1:5">
      <c r="A14" s="155" t="s">
        <v>929</v>
      </c>
      <c r="B14" s="153">
        <f>23+622</f>
        <v>645</v>
      </c>
      <c r="C14" s="156">
        <f>10602.652+279904.14</f>
        <v>290506.79200000002</v>
      </c>
      <c r="E14" s="157"/>
    </row>
    <row r="15" spans="1:5">
      <c r="A15" s="155" t="s">
        <v>930</v>
      </c>
      <c r="B15" s="153">
        <v>19</v>
      </c>
      <c r="C15" s="156">
        <v>5719.6109999999999</v>
      </c>
    </row>
    <row r="16" spans="1:5">
      <c r="A16" s="155" t="s">
        <v>931</v>
      </c>
      <c r="B16" s="153">
        <f>3+3</f>
        <v>6</v>
      </c>
      <c r="C16" s="156">
        <f>1568.75+1536</f>
        <v>3104.75</v>
      </c>
    </row>
    <row r="17" spans="1:4">
      <c r="A17" s="155" t="s">
        <v>796</v>
      </c>
      <c r="B17" s="153">
        <v>9</v>
      </c>
      <c r="C17" s="156">
        <v>4635.4809999999998</v>
      </c>
    </row>
    <row r="18" spans="1:4" s="161" customFormat="1" ht="17.399999999999999">
      <c r="A18" s="158" t="s">
        <v>932</v>
      </c>
      <c r="B18" s="159">
        <f>SUM(B9:B17)</f>
        <v>747</v>
      </c>
      <c r="C18" s="160">
        <f>SUM(C9:C17)</f>
        <v>350019.75199999998</v>
      </c>
    </row>
    <row r="20" spans="1:4">
      <c r="D20" s="162"/>
    </row>
    <row r="22" spans="1:4">
      <c r="C22" s="162"/>
    </row>
    <row r="566" spans="4:4">
      <c r="D566" s="147">
        <v>191110031</v>
      </c>
    </row>
  </sheetData>
  <mergeCells count="4">
    <mergeCell ref="B1:C1"/>
    <mergeCell ref="B2:C2"/>
    <mergeCell ref="A3:C3"/>
    <mergeCell ref="A5:C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A08AC67-0FB1-4A1A-9396-8F5197E673E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Доходы (пр 1)</vt:lpstr>
      <vt:lpstr>Расходы (пр1)</vt:lpstr>
      <vt:lpstr>Источники (пр 1)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'Доходы (пр 1)'!Заголовки_для_печати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'прил 6'!Область_печати</vt:lpstr>
      <vt:lpstr>'прил 7'!Область_печати</vt:lpstr>
      <vt:lpstr>'прил 8'!Область_печати</vt:lpstr>
      <vt:lpstr>'прил 9'!Область_печати</vt:lpstr>
      <vt:lpstr>'Расходы (пр1)'!Область_печати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cp:lastPrinted>2021-04-07T00:03:26Z</cp:lastPrinted>
  <dcterms:created xsi:type="dcterms:W3CDTF">2020-02-17T01:24:12Z</dcterms:created>
  <dcterms:modified xsi:type="dcterms:W3CDTF">2021-04-30T04:23:59Z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18.2.0.22204439</vt:lpwstr>
  </property>
  <property fmtid="{D5CDD505-2E9C-101B-9397-08002B2CF9AE}" pid="6" name="Тип сервера">
    <vt:lpwstr>MSSQL</vt:lpwstr>
  </property>
  <property fmtid="{D5CDD505-2E9C-101B-9397-08002B2CF9AE}" pid="7" name="Сервер">
    <vt:lpwstr>adm-app01</vt:lpwstr>
  </property>
  <property fmtid="{D5CDD505-2E9C-101B-9397-08002B2CF9AE}" pid="8" name="База">
    <vt:lpwstr>svod_smart</vt:lpwstr>
  </property>
  <property fmtid="{D5CDD505-2E9C-101B-9397-08002B2CF9AE}" pid="9" name="Пользователь">
    <vt:lpwstr>худякова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