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Архив документов_\Нормативно-правовая база\Администрация\2022\Постановления\"/>
    </mc:Choice>
  </mc:AlternateContent>
  <bookViews>
    <workbookView xWindow="-105" yWindow="-105" windowWidth="19440" windowHeight="12570" activeTab="1"/>
  </bookViews>
  <sheets>
    <sheet name="прил 4 " sheetId="11" r:id="rId1"/>
    <sheet name="Прил 5 " sheetId="12" r:id="rId2"/>
  </sheets>
  <definedNames>
    <definedName name="_xlnm.Print_Titles" localSheetId="1">'Прил 5 '!$14:$14</definedName>
    <definedName name="_xlnm.Print_Area" localSheetId="0">'прил 4 '!$A$1:$M$32</definedName>
    <definedName name="_xlnm.Print_Area" localSheetId="1">'Прил 5 '!$A$1:$H$106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1" l="1"/>
  <c r="F28" i="12" s="1"/>
  <c r="I15" i="11"/>
  <c r="J15" i="11"/>
  <c r="K15" i="11"/>
  <c r="L15" i="11"/>
  <c r="H15" i="11"/>
  <c r="M18" i="11"/>
  <c r="K19" i="11"/>
  <c r="F85" i="12" l="1"/>
  <c r="G85" i="12"/>
  <c r="H85" i="12"/>
  <c r="I28" i="11" l="1"/>
  <c r="I20" i="11"/>
  <c r="I22" i="11"/>
  <c r="E33" i="12" l="1"/>
  <c r="G33" i="12"/>
  <c r="H33" i="12"/>
  <c r="H30" i="12" s="1"/>
  <c r="D33" i="12"/>
  <c r="G28" i="12"/>
  <c r="H28" i="12"/>
  <c r="D28" i="12"/>
  <c r="D25" i="12" s="1"/>
  <c r="E43" i="12"/>
  <c r="F43" i="12"/>
  <c r="G43" i="12"/>
  <c r="H43" i="12"/>
  <c r="D43" i="12"/>
  <c r="F53" i="12"/>
  <c r="F50" i="12" s="1"/>
  <c r="G53" i="12"/>
  <c r="G50" i="12" s="1"/>
  <c r="H53" i="12"/>
  <c r="H50" i="12" s="1"/>
  <c r="D53" i="12"/>
  <c r="E57" i="12"/>
  <c r="F57" i="12"/>
  <c r="G57" i="12"/>
  <c r="H57" i="12"/>
  <c r="D57" i="12"/>
  <c r="F63" i="12"/>
  <c r="G63" i="12"/>
  <c r="H63" i="12"/>
  <c r="E67" i="12"/>
  <c r="F67" i="12"/>
  <c r="G67" i="12"/>
  <c r="H67" i="12"/>
  <c r="D67" i="12"/>
  <c r="E71" i="12"/>
  <c r="F71" i="12"/>
  <c r="H71" i="12"/>
  <c r="D71" i="12"/>
  <c r="D73" i="12"/>
  <c r="E73" i="12"/>
  <c r="F73" i="12"/>
  <c r="G73" i="12"/>
  <c r="H73" i="12"/>
  <c r="E78" i="12"/>
  <c r="D78" i="12"/>
  <c r="E79" i="12"/>
  <c r="F79" i="12"/>
  <c r="G79" i="12"/>
  <c r="H79" i="12"/>
  <c r="D79" i="12"/>
  <c r="E81" i="12"/>
  <c r="F81" i="12"/>
  <c r="G81" i="12"/>
  <c r="H81" i="12"/>
  <c r="D81" i="12"/>
  <c r="F82" i="12"/>
  <c r="G82" i="12"/>
  <c r="H82" i="12"/>
  <c r="D85" i="12"/>
  <c r="E90" i="12"/>
  <c r="F90" i="12"/>
  <c r="G90" i="12"/>
  <c r="H90" i="12"/>
  <c r="D90" i="12"/>
  <c r="E95" i="12"/>
  <c r="F95" i="12"/>
  <c r="G95" i="12"/>
  <c r="H95" i="12"/>
  <c r="D95" i="12"/>
  <c r="E100" i="12"/>
  <c r="F100" i="12"/>
  <c r="G100" i="12"/>
  <c r="H100" i="12"/>
  <c r="D100" i="12"/>
  <c r="G105" i="12"/>
  <c r="H105" i="12"/>
  <c r="F105" i="12"/>
  <c r="F38" i="12" l="1"/>
  <c r="F35" i="12" s="1"/>
  <c r="F58" i="12"/>
  <c r="H58" i="12"/>
  <c r="G58" i="12"/>
  <c r="D80" i="12"/>
  <c r="H80" i="12"/>
  <c r="G80" i="12"/>
  <c r="F80" i="12"/>
  <c r="H97" i="12"/>
  <c r="G97" i="12"/>
  <c r="F97" i="12"/>
  <c r="E97" i="12"/>
  <c r="D97" i="12"/>
  <c r="M31" i="11"/>
  <c r="H92" i="12"/>
  <c r="G92" i="12"/>
  <c r="F92" i="12"/>
  <c r="E92" i="12"/>
  <c r="D92" i="12"/>
  <c r="G87" i="12"/>
  <c r="F87" i="12"/>
  <c r="E87" i="12"/>
  <c r="D87" i="12"/>
  <c r="D82" i="12"/>
  <c r="G69" i="12"/>
  <c r="E69" i="12"/>
  <c r="D69" i="12"/>
  <c r="H59" i="12"/>
  <c r="G59" i="12"/>
  <c r="F65" i="12"/>
  <c r="D65" i="12"/>
  <c r="H60" i="12"/>
  <c r="F60" i="12"/>
  <c r="G60" i="12"/>
  <c r="E59" i="12"/>
  <c r="D59" i="12"/>
  <c r="H56" i="12"/>
  <c r="G56" i="12"/>
  <c r="F56" i="12"/>
  <c r="E56" i="12"/>
  <c r="D56" i="12"/>
  <c r="G45" i="12"/>
  <c r="F45" i="12"/>
  <c r="E45" i="12"/>
  <c r="D40" i="12"/>
  <c r="H40" i="12"/>
  <c r="G40" i="12"/>
  <c r="F40" i="12"/>
  <c r="E40" i="12"/>
  <c r="H38" i="12"/>
  <c r="H35" i="12" s="1"/>
  <c r="G38" i="12"/>
  <c r="G35" i="12" s="1"/>
  <c r="D35" i="12"/>
  <c r="G30" i="12"/>
  <c r="E30" i="12"/>
  <c r="F30" i="12"/>
  <c r="D30" i="12"/>
  <c r="H25" i="12"/>
  <c r="G23" i="12"/>
  <c r="F25" i="12"/>
  <c r="H24" i="12"/>
  <c r="G24" i="12"/>
  <c r="F24" i="12"/>
  <c r="E24" i="12"/>
  <c r="D24" i="12"/>
  <c r="F23" i="12"/>
  <c r="H22" i="12"/>
  <c r="H17" i="12" s="1"/>
  <c r="G22" i="12"/>
  <c r="G17" i="12" s="1"/>
  <c r="F22" i="12"/>
  <c r="F17" i="12" s="1"/>
  <c r="E22" i="12"/>
  <c r="E17" i="12" s="1"/>
  <c r="D22" i="12"/>
  <c r="D17" i="12" s="1"/>
  <c r="H21" i="12"/>
  <c r="G21" i="12"/>
  <c r="F21" i="12"/>
  <c r="E21" i="12"/>
  <c r="D21" i="12"/>
  <c r="D16" i="12" s="1"/>
  <c r="M32" i="11"/>
  <c r="M30" i="11"/>
  <c r="M29" i="11"/>
  <c r="E85" i="12"/>
  <c r="E82" i="12" s="1"/>
  <c r="I27" i="11"/>
  <c r="L27" i="11"/>
  <c r="K27" i="11"/>
  <c r="J27" i="11"/>
  <c r="H27" i="11"/>
  <c r="M26" i="11"/>
  <c r="M25" i="11"/>
  <c r="I24" i="11"/>
  <c r="E63" i="12" s="1"/>
  <c r="E58" i="12" s="1"/>
  <c r="H24" i="11"/>
  <c r="D63" i="12" s="1"/>
  <c r="D58" i="12" s="1"/>
  <c r="L23" i="11"/>
  <c r="K23" i="11"/>
  <c r="J23" i="11"/>
  <c r="E53" i="12"/>
  <c r="E50" i="12" s="1"/>
  <c r="M21" i="11"/>
  <c r="M20" i="11"/>
  <c r="L19" i="11"/>
  <c r="J19" i="11"/>
  <c r="H19" i="11"/>
  <c r="M17" i="11"/>
  <c r="E28" i="12"/>
  <c r="E23" i="12" s="1"/>
  <c r="M16" i="11"/>
  <c r="M15" i="11" s="1"/>
  <c r="G25" i="12"/>
  <c r="M28" i="11"/>
  <c r="H23" i="12"/>
  <c r="H69" i="12"/>
  <c r="F59" i="12"/>
  <c r="E19" i="12" l="1"/>
  <c r="H18" i="12"/>
  <c r="F55" i="12"/>
  <c r="I23" i="11"/>
  <c r="E55" i="12"/>
  <c r="G55" i="12"/>
  <c r="H55" i="12"/>
  <c r="J14" i="11"/>
  <c r="E38" i="12"/>
  <c r="E35" i="12" s="1"/>
  <c r="M27" i="11"/>
  <c r="L14" i="11"/>
  <c r="F20" i="12"/>
  <c r="E80" i="12"/>
  <c r="E25" i="12"/>
  <c r="E20" i="12"/>
  <c r="M24" i="11"/>
  <c r="M23" i="11" s="1"/>
  <c r="F19" i="12"/>
  <c r="D55" i="12"/>
  <c r="I19" i="11"/>
  <c r="H23" i="11"/>
  <c r="H14" i="11" s="1"/>
  <c r="G20" i="12"/>
  <c r="G19" i="12"/>
  <c r="E60" i="12"/>
  <c r="D60" i="12"/>
  <c r="M22" i="11"/>
  <c r="M19" i="11" s="1"/>
  <c r="E16" i="12"/>
  <c r="H20" i="12"/>
  <c r="D19" i="12"/>
  <c r="H19" i="12"/>
  <c r="K14" i="11"/>
  <c r="E65" i="12"/>
  <c r="D23" i="12"/>
  <c r="D20" i="12" s="1"/>
  <c r="H65" i="12"/>
  <c r="D77" i="12"/>
  <c r="G77" i="12"/>
  <c r="G65" i="12"/>
  <c r="H87" i="12"/>
  <c r="F77" i="12"/>
  <c r="F69" i="12"/>
  <c r="I14" i="11" l="1"/>
  <c r="M14" i="11"/>
  <c r="E18" i="12"/>
  <c r="E15" i="12" s="1"/>
  <c r="E77" i="12"/>
  <c r="H77" i="12"/>
  <c r="F18" i="12"/>
  <c r="G18" i="12"/>
  <c r="D18" i="12"/>
  <c r="D15" i="12" s="1"/>
</calcChain>
</file>

<file path=xl/sharedStrings.xml><?xml version="1.0" encoding="utf-8"?>
<sst xmlns="http://schemas.openxmlformats.org/spreadsheetml/2006/main" count="263" uniqueCount="105">
  <si>
    <t>0801</t>
  </si>
  <si>
    <t>0292170080</t>
  </si>
  <si>
    <t>02921S2540</t>
  </si>
  <si>
    <t>0292320080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</si>
  <si>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</si>
  <si>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</si>
  <si>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</si>
  <si>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</si>
  <si>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</si>
  <si>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</si>
  <si>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</si>
  <si>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</si>
  <si>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</si>
  <si>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</si>
  <si>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</si>
  <si>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</si>
  <si>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</si>
  <si>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</si>
  <si>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</si>
  <si>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</si>
  <si>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</si>
  <si>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</si>
  <si>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</si>
  <si>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</si>
  <si>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</si>
  <si>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</si>
  <si>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</si>
  <si>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</si>
  <si>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>0703</t>
  </si>
  <si>
    <t>0292270040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</si>
  <si>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</si>
  <si>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</si>
  <si>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</si>
  <si>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</si>
  <si>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</si>
  <si>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</si>
  <si>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</si>
  <si>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</si>
  <si>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</si>
  <si>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</si>
  <si>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</si>
  <si>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</si>
  <si>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</si>
  <si>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</si>
  <si>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</si>
  <si>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</si>
  <si>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</si>
  <si>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</si>
  <si>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</si>
  <si>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</si>
  <si>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</si>
  <si>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Ремонт  школы искусств</t>
  </si>
  <si>
    <t>Ремонт школы искусств</t>
  </si>
  <si>
    <t>Приложение № 2</t>
  </si>
  <si>
    <t xml:space="preserve">Приложение № 4    </t>
  </si>
  <si>
    <t>Приложение № 5</t>
  </si>
  <si>
    <t xml:space="preserve">к муниципальной программе «Развитие культуры  и туризма в Ханкайском муниципальном округе» на 2020-2024 годы             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</si>
  <si>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</si>
  <si>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</si>
  <si>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</si>
  <si>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</si>
  <si>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</si>
  <si>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</si>
  <si>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</si>
  <si>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</si>
  <si>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</si>
  <si>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</si>
  <si>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</si>
  <si>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</si>
  <si>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</si>
  <si>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</si>
  <si>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</si>
  <si>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</si>
  <si>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</si>
  <si>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</si>
  <si>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</si>
  <si>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</si>
  <si>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</si>
  <si>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</si>
  <si>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</si>
  <si>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</si>
  <si>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</si>
  <si>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</si>
  <si>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</si>
  <si>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</si>
  <si>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</si>
  <si>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</si>
  <si>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</si>
  <si>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 xml:space="preserve"> </t>
  </si>
  <si>
    <t>к муниципальной программе «Развитие культуры и туризма» в Ханкайском муниципальном округе на 2020-2024 годы</t>
  </si>
  <si>
    <t xml:space="preserve">                       к постановлению Администрации </t>
  </si>
  <si>
    <t xml:space="preserve">                      Приложение № 1</t>
  </si>
  <si>
    <t xml:space="preserve">                         Ханкайского муниципального округа</t>
  </si>
  <si>
    <r>
      <rPr>
        <b/>
        <sz val="12"/>
        <rFont val="Times New Roman"/>
        <family val="1"/>
        <charset val="204"/>
      </rPr>
      <t>РЕСУРСНОЕ ОБЕСПЕЧЕНИЕ</t>
    </r>
    <r>
      <rPr>
        <sz val="12"/>
        <rFont val="Times New Roman"/>
        <family val="1"/>
        <charset val="204"/>
      </rPr>
      <t xml:space="preserve">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  <scheme val="minor"/>
      </rPr>
      <t xml:space="preserve">
</t>
    </r>
  </si>
  <si>
    <r>
      <rPr>
        <b/>
        <sz val="14"/>
        <rFont val="Times New Roman"/>
        <family val="1"/>
        <charset val="204"/>
      </rPr>
      <t>ИНФОРМАЦИЯ</t>
    </r>
    <r>
      <rPr>
        <sz val="14"/>
        <rFont val="Times New Roman"/>
        <family val="1"/>
        <charset val="204"/>
      </rPr>
      <t xml:space="preserve">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  </r>
  </si>
  <si>
    <t xml:space="preserve">к постновлению Администрации </t>
  </si>
  <si>
    <t xml:space="preserve">                             Ханкайского муниципального округа</t>
  </si>
  <si>
    <t>4.5</t>
  </si>
  <si>
    <t>Расходы на проведение мероприятий по социальной и молодежной политики</t>
  </si>
  <si>
    <t>02923S3060</t>
  </si>
  <si>
    <t xml:space="preserve"> 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</si>
  <si>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1.3.</t>
  </si>
  <si>
    <t>02921L5190</t>
  </si>
  <si>
    <t xml:space="preserve">                   от ____________№ __________</t>
  </si>
  <si>
    <t xml:space="preserve">                                  от 23.03.2022 №533-па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</si>
</sst>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" borderId="0"/>
    <xf numFmtId="0" fontId="9" fillId="0" borderId="9">
      <alignment horizontal="center" vertical="center" wrapText="1"/>
    </xf>
    <xf numFmtId="1" fontId="9" fillId="0" borderId="9">
      <alignment horizontal="left" vertical="top" wrapText="1" indent="2"/>
    </xf>
    <xf numFmtId="0" fontId="9" fillId="0" borderId="0"/>
    <xf numFmtId="0" fontId="9" fillId="0" borderId="9">
      <alignment horizontal="center" vertical="center" wrapText="1"/>
    </xf>
    <xf numFmtId="1" fontId="9" fillId="0" borderId="9">
      <alignment horizontal="center" vertical="top" shrinkToFi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2" borderId="0">
      <alignment shrinkToFi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10" fillId="0" borderId="9">
      <alignment horizontal="left"/>
    </xf>
    <xf numFmtId="0" fontId="9" fillId="0" borderId="9">
      <alignment horizontal="center" vertical="center" wrapText="1"/>
    </xf>
    <xf numFmtId="4" fontId="9" fillId="0" borderId="9">
      <alignment horizontal="right" vertical="top" shrinkToFit="1"/>
    </xf>
    <xf numFmtId="4" fontId="10" fillId="3" borderId="9">
      <alignment horizontal="right" vertical="top" shrinkToFit="1"/>
    </xf>
    <xf numFmtId="0" fontId="9" fillId="0" borderId="0">
      <alignment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0">
      <alignment horizontal="left" wrapText="1"/>
    </xf>
    <xf numFmtId="10" fontId="9" fillId="0" borderId="9">
      <alignment horizontal="right" vertical="top" shrinkToFit="1"/>
    </xf>
    <xf numFmtId="10" fontId="10" fillId="3" borderId="9">
      <alignment horizontal="right" vertical="top" shrinkToFit="1"/>
    </xf>
    <xf numFmtId="0" fontId="11" fillId="0" borderId="0">
      <alignment horizontal="center" wrapText="1"/>
    </xf>
    <xf numFmtId="0" fontId="11" fillId="0" borderId="0">
      <alignment horizontal="center"/>
    </xf>
    <xf numFmtId="0" fontId="9" fillId="0" borderId="0">
      <alignment horizontal="right"/>
    </xf>
    <xf numFmtId="0" fontId="9" fillId="0" borderId="0">
      <alignment vertical="top"/>
    </xf>
    <xf numFmtId="0" fontId="10" fillId="0" borderId="9">
      <alignment vertical="top" wrapText="1"/>
    </xf>
    <xf numFmtId="0" fontId="9" fillId="2" borderId="0">
      <alignment horizontal="center"/>
    </xf>
    <xf numFmtId="0" fontId="9" fillId="2" borderId="0">
      <alignment horizontal="left"/>
    </xf>
    <xf numFmtId="4" fontId="10" fillId="4" borderId="9">
      <alignment horizontal="right" vertical="top" shrinkToFit="1"/>
    </xf>
    <xf numFmtId="10" fontId="10" fillId="4" borderId="9">
      <alignment horizontal="right" vertical="top" shrinkToFit="1"/>
    </xf>
  </cellStyleXfs>
  <cellXfs count="9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0" xfId="0" applyFont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4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BreakPreview" topLeftCell="F1" zoomScaleNormal="100" zoomScaleSheetLayoutView="100" workbookViewId="0">
      <selection activeCell="I8" sqref="I8"/>
    </sheetView>
  </sheetViews>
  <sheetFormatPr defaultColWidth="9.140625" defaultRowHeight="15" x14ac:dyDescent="0.25"/>
  <cols>
    <col min="1" max="1" width="9.140625" style="1"/>
    <col min="2" max="2" width="42.28515625" style="10" customWidth="1"/>
    <col min="3" max="3" width="19.42578125" style="1" customWidth="1"/>
    <col min="4" max="4" width="6.7109375" style="1" customWidth="1"/>
    <col min="5" max="5" width="7.7109375" style="1" customWidth="1"/>
    <col min="6" max="6" width="12.28515625" style="1" customWidth="1"/>
    <col min="7" max="7" width="9.140625" style="1"/>
    <col min="8" max="8" width="13.42578125" style="1" customWidth="1"/>
    <col min="9" max="9" width="12.85546875" style="1" customWidth="1"/>
    <col min="10" max="10" width="12.5703125" style="1" customWidth="1"/>
    <col min="11" max="11" width="13" style="1" customWidth="1"/>
    <col min="12" max="13" width="14.5703125" style="1" customWidth="1"/>
    <col min="14" max="14" width="9.140625" style="1" customWidth="1"/>
    <col min="15" max="16384" width="9.140625" style="1"/>
  </cols>
  <sheetData>
    <row r="1" spans="1:13" customFormat="1" ht="34.5" customHeight="1" x14ac:dyDescent="0.3">
      <c r="J1" s="52" t="s">
        <v>91</v>
      </c>
      <c r="K1" s="52"/>
      <c r="L1" s="52"/>
      <c r="M1" s="53"/>
    </row>
    <row r="2" spans="1:13" customFormat="1" ht="21.75" customHeight="1" x14ac:dyDescent="0.3">
      <c r="J2" s="52" t="s">
        <v>90</v>
      </c>
      <c r="K2" s="52"/>
      <c r="L2" s="52"/>
      <c r="M2" s="53"/>
    </row>
    <row r="3" spans="1:13" customFormat="1" ht="15.75" customHeight="1" x14ac:dyDescent="0.3">
      <c r="J3" s="52" t="s">
        <v>92</v>
      </c>
      <c r="K3" s="53"/>
      <c r="L3" s="53"/>
      <c r="M3" s="53"/>
    </row>
    <row r="4" spans="1:13" customFormat="1" ht="16.5" customHeight="1" x14ac:dyDescent="0.3">
      <c r="J4" s="52" t="s">
        <v>103</v>
      </c>
      <c r="K4" s="53"/>
      <c r="L4" s="53"/>
      <c r="M4" s="53"/>
    </row>
    <row r="5" spans="1:13" customFormat="1" ht="17.25" customHeight="1" x14ac:dyDescent="0.25">
      <c r="J5" s="16"/>
      <c r="K5" s="29"/>
      <c r="L5" s="29"/>
      <c r="M5" s="29"/>
    </row>
    <row r="6" spans="1:13" customFormat="1" x14ac:dyDescent="0.25">
      <c r="J6" s="54" t="s">
        <v>54</v>
      </c>
      <c r="K6" s="55"/>
      <c r="L6" s="55"/>
      <c r="M6" s="56"/>
    </row>
    <row r="7" spans="1:13" customFormat="1" ht="47.25" customHeight="1" x14ac:dyDescent="0.25">
      <c r="J7" s="26"/>
      <c r="K7" s="48" t="s">
        <v>89</v>
      </c>
      <c r="L7" s="49"/>
      <c r="M7" s="49"/>
    </row>
    <row r="8" spans="1:13" customFormat="1" ht="30" customHeight="1" x14ac:dyDescent="0.25">
      <c r="J8" s="21"/>
      <c r="K8" s="28"/>
      <c r="L8" s="28" t="s">
        <v>88</v>
      </c>
    </row>
    <row r="9" spans="1:13" customFormat="1" ht="88.5" customHeight="1" x14ac:dyDescent="0.25">
      <c r="A9" s="50" t="s">
        <v>93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x14ac:dyDescent="0.25">
      <c r="A10" s="51" t="s">
        <v>4</v>
      </c>
      <c r="B10" s="20" t="s">
        <v>5</v>
      </c>
      <c r="C10" s="51" t="s">
        <v>8</v>
      </c>
      <c r="D10" s="51" t="s">
        <v>9</v>
      </c>
      <c r="E10" s="51"/>
      <c r="F10" s="51"/>
      <c r="G10" s="51"/>
      <c r="H10" s="51" t="s">
        <v>10</v>
      </c>
      <c r="I10" s="51"/>
      <c r="J10" s="51"/>
      <c r="K10" s="51"/>
      <c r="L10" s="51"/>
      <c r="M10" s="51"/>
    </row>
    <row r="11" spans="1:13" x14ac:dyDescent="0.25">
      <c r="A11" s="51"/>
      <c r="B11" s="20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A12" s="51"/>
      <c r="B12" s="20" t="s">
        <v>7</v>
      </c>
      <c r="C12" s="51"/>
      <c r="D12" s="20" t="s">
        <v>11</v>
      </c>
      <c r="E12" s="20" t="s">
        <v>12</v>
      </c>
      <c r="F12" s="20" t="s">
        <v>13</v>
      </c>
      <c r="G12" s="20" t="s">
        <v>14</v>
      </c>
      <c r="H12" s="20">
        <v>2020</v>
      </c>
      <c r="I12" s="20">
        <v>2021</v>
      </c>
      <c r="J12" s="20">
        <v>2022</v>
      </c>
      <c r="K12" s="20">
        <v>2023</v>
      </c>
      <c r="L12" s="20">
        <v>2024</v>
      </c>
      <c r="M12" s="20" t="s">
        <v>15</v>
      </c>
    </row>
    <row r="13" spans="1:13" x14ac:dyDescent="0.25">
      <c r="A13" s="20">
        <v>1</v>
      </c>
      <c r="B13" s="20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0">
        <v>13</v>
      </c>
    </row>
    <row r="14" spans="1:13" ht="71.25" customHeight="1" x14ac:dyDescent="0.25">
      <c r="A14" s="20"/>
      <c r="B14" s="3" t="s">
        <v>16</v>
      </c>
      <c r="C14" s="20" t="s">
        <v>49</v>
      </c>
      <c r="D14" s="2" t="s">
        <v>78</v>
      </c>
      <c r="E14" s="2" t="s">
        <v>78</v>
      </c>
      <c r="F14" s="11" t="s">
        <v>78</v>
      </c>
      <c r="G14" s="2" t="s">
        <v>78</v>
      </c>
      <c r="H14" s="4">
        <f t="shared" ref="H14:M14" si="0">H15+H19+H23+H27</f>
        <v>24179.673999999999</v>
      </c>
      <c r="I14" s="4">
        <f>I15+I19+I23+I27</f>
        <v>50050.818999999996</v>
      </c>
      <c r="J14" s="4">
        <f t="shared" si="0"/>
        <v>52899.09</v>
      </c>
      <c r="K14" s="4">
        <f t="shared" si="0"/>
        <v>55445.933000000005</v>
      </c>
      <c r="L14" s="4">
        <f t="shared" si="0"/>
        <v>58119.912000000004</v>
      </c>
      <c r="M14" s="4">
        <f t="shared" si="0"/>
        <v>240695.42800000001</v>
      </c>
    </row>
    <row r="15" spans="1:13" ht="45" x14ac:dyDescent="0.25">
      <c r="A15" s="20" t="s">
        <v>17</v>
      </c>
      <c r="B15" s="5" t="s">
        <v>50</v>
      </c>
      <c r="C15" s="20" t="s">
        <v>49</v>
      </c>
      <c r="D15" s="2">
        <v>956</v>
      </c>
      <c r="E15" s="11" t="s">
        <v>0</v>
      </c>
      <c r="F15" s="11" t="s">
        <v>78</v>
      </c>
      <c r="G15" s="2" t="s">
        <v>78</v>
      </c>
      <c r="H15" s="4">
        <f>H16+H17+H18</f>
        <v>7742.0079999999998</v>
      </c>
      <c r="I15" s="4">
        <f t="shared" ref="I15:M15" si="1">I16+I17+I18</f>
        <v>8219.3790000000008</v>
      </c>
      <c r="J15" s="4">
        <f t="shared" si="1"/>
        <v>9419.6370000000006</v>
      </c>
      <c r="K15" s="4">
        <f t="shared" si="1"/>
        <v>9810.8300000000017</v>
      </c>
      <c r="L15" s="4">
        <f t="shared" si="1"/>
        <v>10421.253000000001</v>
      </c>
      <c r="M15" s="4">
        <f t="shared" si="1"/>
        <v>45613.107000000011</v>
      </c>
    </row>
    <row r="16" spans="1:13" ht="75" x14ac:dyDescent="0.25">
      <c r="A16" s="20" t="s">
        <v>18</v>
      </c>
      <c r="B16" s="5" t="s">
        <v>48</v>
      </c>
      <c r="C16" s="20" t="s">
        <v>49</v>
      </c>
      <c r="D16" s="2">
        <v>956</v>
      </c>
      <c r="E16" s="11" t="s">
        <v>0</v>
      </c>
      <c r="F16" s="11" t="s">
        <v>1</v>
      </c>
      <c r="G16" s="2">
        <v>610</v>
      </c>
      <c r="H16" s="17">
        <v>7740.5</v>
      </c>
      <c r="I16" s="17">
        <v>8212.3760000000002</v>
      </c>
      <c r="J16" s="17">
        <f>9329.031+51.206</f>
        <v>9380.237000000001</v>
      </c>
      <c r="K16" s="17">
        <v>9805.7900000000009</v>
      </c>
      <c r="L16" s="17">
        <v>10416.213</v>
      </c>
      <c r="M16" s="18">
        <f t="shared" ref="M16:M32" si="2">H16+I16+J16+K16+L16</f>
        <v>45555.116000000009</v>
      </c>
    </row>
    <row r="17" spans="1:26" ht="60" x14ac:dyDescent="0.25">
      <c r="A17" s="20" t="s">
        <v>19</v>
      </c>
      <c r="B17" s="5" t="s">
        <v>20</v>
      </c>
      <c r="C17" s="20" t="s">
        <v>49</v>
      </c>
      <c r="D17" s="2">
        <v>956</v>
      </c>
      <c r="E17" s="11" t="s">
        <v>0</v>
      </c>
      <c r="F17" s="11" t="s">
        <v>2</v>
      </c>
      <c r="G17" s="2">
        <v>610</v>
      </c>
      <c r="H17" s="17">
        <v>1.508</v>
      </c>
      <c r="I17" s="17">
        <v>7.0030000000000001</v>
      </c>
      <c r="J17" s="17">
        <v>0</v>
      </c>
      <c r="K17" s="17">
        <v>5.04</v>
      </c>
      <c r="L17" s="17">
        <v>5.04</v>
      </c>
      <c r="M17" s="18">
        <f t="shared" si="2"/>
        <v>18.590999999999998</v>
      </c>
    </row>
    <row r="18" spans="1:26" ht="60" x14ac:dyDescent="0.25">
      <c r="A18" s="46" t="s">
        <v>101</v>
      </c>
      <c r="B18" s="5" t="s">
        <v>20</v>
      </c>
      <c r="C18" s="46" t="s">
        <v>49</v>
      </c>
      <c r="D18" s="2">
        <v>956</v>
      </c>
      <c r="E18" s="11" t="s">
        <v>0</v>
      </c>
      <c r="F18" s="11" t="s">
        <v>102</v>
      </c>
      <c r="G18" s="2">
        <v>610</v>
      </c>
      <c r="H18" s="17">
        <v>0</v>
      </c>
      <c r="I18" s="17">
        <v>0</v>
      </c>
      <c r="J18" s="17">
        <v>39.4</v>
      </c>
      <c r="K18" s="17">
        <v>0</v>
      </c>
      <c r="L18" s="17">
        <v>0</v>
      </c>
      <c r="M18" s="18">
        <f t="shared" si="2"/>
        <v>39.4</v>
      </c>
    </row>
    <row r="19" spans="1:26" ht="45" x14ac:dyDescent="0.25">
      <c r="A19" s="7" t="s">
        <v>21</v>
      </c>
      <c r="B19" s="5" t="s">
        <v>75</v>
      </c>
      <c r="C19" s="20" t="s">
        <v>71</v>
      </c>
      <c r="D19" s="2">
        <v>956</v>
      </c>
      <c r="E19" s="11" t="s">
        <v>0</v>
      </c>
      <c r="F19" s="11" t="s">
        <v>78</v>
      </c>
      <c r="G19" s="2" t="s">
        <v>78</v>
      </c>
      <c r="H19" s="17">
        <f t="shared" ref="H19:M19" si="3">H20+H21+H22</f>
        <v>0</v>
      </c>
      <c r="I19" s="17">
        <f t="shared" si="3"/>
        <v>23473.534</v>
      </c>
      <c r="J19" s="17">
        <f t="shared" si="3"/>
        <v>24441.49</v>
      </c>
      <c r="K19" s="17">
        <f t="shared" si="3"/>
        <v>25737.149000000001</v>
      </c>
      <c r="L19" s="17">
        <f t="shared" si="3"/>
        <v>26997.065999999999</v>
      </c>
      <c r="M19" s="17">
        <f t="shared" si="3"/>
        <v>100649.239</v>
      </c>
    </row>
    <row r="20" spans="1:26" ht="60" x14ac:dyDescent="0.25">
      <c r="A20" s="7" t="s">
        <v>58</v>
      </c>
      <c r="B20" s="5" t="s">
        <v>79</v>
      </c>
      <c r="C20" s="20" t="s">
        <v>49</v>
      </c>
      <c r="D20" s="2">
        <v>956</v>
      </c>
      <c r="E20" s="11" t="s">
        <v>0</v>
      </c>
      <c r="F20" s="11" t="s">
        <v>80</v>
      </c>
      <c r="G20" s="2">
        <v>610</v>
      </c>
      <c r="H20" s="17">
        <v>0</v>
      </c>
      <c r="I20" s="17">
        <f>22493.86-1533.896</f>
        <v>20959.964</v>
      </c>
      <c r="J20" s="17">
        <v>24239.343000000001</v>
      </c>
      <c r="K20" s="17">
        <v>25737.149000000001</v>
      </c>
      <c r="L20" s="17">
        <v>26997.065999999999</v>
      </c>
      <c r="M20" s="18">
        <f>SUM(H20:L20)</f>
        <v>97933.521999999997</v>
      </c>
    </row>
    <row r="21" spans="1:26" ht="60" x14ac:dyDescent="0.25">
      <c r="A21" s="7" t="s">
        <v>59</v>
      </c>
      <c r="B21" s="5" t="s">
        <v>72</v>
      </c>
      <c r="C21" s="20" t="s">
        <v>49</v>
      </c>
      <c r="D21" s="2">
        <v>956</v>
      </c>
      <c r="E21" s="11" t="s">
        <v>83</v>
      </c>
      <c r="F21" s="11" t="s">
        <v>81</v>
      </c>
      <c r="G21" s="2">
        <v>610</v>
      </c>
      <c r="H21" s="17">
        <v>0</v>
      </c>
      <c r="I21" s="17">
        <v>0</v>
      </c>
      <c r="J21" s="17">
        <v>202.14699999999999</v>
      </c>
      <c r="K21" s="17">
        <v>0</v>
      </c>
      <c r="L21" s="17">
        <v>0</v>
      </c>
      <c r="M21" s="18">
        <f>SUM(H21:L21)</f>
        <v>202.14699999999999</v>
      </c>
    </row>
    <row r="22" spans="1:26" ht="45" x14ac:dyDescent="0.25">
      <c r="A22" s="7" t="s">
        <v>84</v>
      </c>
      <c r="B22" s="5" t="s">
        <v>85</v>
      </c>
      <c r="C22" s="20" t="s">
        <v>49</v>
      </c>
      <c r="D22" s="2">
        <v>956</v>
      </c>
      <c r="E22" s="11" t="s">
        <v>0</v>
      </c>
      <c r="F22" s="11" t="s">
        <v>80</v>
      </c>
      <c r="G22" s="2">
        <v>610</v>
      </c>
      <c r="H22" s="17">
        <v>0</v>
      </c>
      <c r="I22" s="17">
        <f>2571.7-58.13</f>
        <v>2513.5699999999997</v>
      </c>
      <c r="J22" s="17">
        <v>0</v>
      </c>
      <c r="K22" s="17">
        <v>0</v>
      </c>
      <c r="L22" s="17">
        <v>0</v>
      </c>
      <c r="M22" s="18">
        <f>SUM(H22:L22)</f>
        <v>2513.5699999999997</v>
      </c>
    </row>
    <row r="23" spans="1:26" ht="45" x14ac:dyDescent="0.25">
      <c r="A23" s="7" t="s">
        <v>25</v>
      </c>
      <c r="B23" s="5" t="s">
        <v>22</v>
      </c>
      <c r="C23" s="20" t="s">
        <v>49</v>
      </c>
      <c r="D23" s="2">
        <v>956</v>
      </c>
      <c r="E23" s="11" t="s">
        <v>28</v>
      </c>
      <c r="F23" s="11" t="s">
        <v>78</v>
      </c>
      <c r="G23" s="2" t="s">
        <v>78</v>
      </c>
      <c r="H23" s="17">
        <f t="shared" ref="H23:M23" si="4">H24+H25+H26</f>
        <v>15437.005000000001</v>
      </c>
      <c r="I23" s="17">
        <f t="shared" si="4"/>
        <v>16476.919999999998</v>
      </c>
      <c r="J23" s="17">
        <f t="shared" si="4"/>
        <v>18291.463</v>
      </c>
      <c r="K23" s="17">
        <f t="shared" si="4"/>
        <v>19151.454000000002</v>
      </c>
      <c r="L23" s="17">
        <f t="shared" si="4"/>
        <v>19955.093000000001</v>
      </c>
      <c r="M23" s="17">
        <f t="shared" si="4"/>
        <v>89311.934999999998</v>
      </c>
    </row>
    <row r="24" spans="1:26" ht="75" x14ac:dyDescent="0.25">
      <c r="A24" s="7" t="s">
        <v>62</v>
      </c>
      <c r="B24" s="5" t="s">
        <v>23</v>
      </c>
      <c r="C24" s="20" t="s">
        <v>49</v>
      </c>
      <c r="D24" s="2">
        <v>956</v>
      </c>
      <c r="E24" s="11" t="s">
        <v>28</v>
      </c>
      <c r="F24" s="11" t="s">
        <v>29</v>
      </c>
      <c r="G24" s="2">
        <v>610</v>
      </c>
      <c r="H24" s="17">
        <f>15411.913+25.092</f>
        <v>15437.005000000001</v>
      </c>
      <c r="I24" s="17">
        <f>16000+476.92</f>
        <v>16476.919999999998</v>
      </c>
      <c r="J24" s="17">
        <v>18193.102999999999</v>
      </c>
      <c r="K24" s="17">
        <v>19052.341</v>
      </c>
      <c r="L24" s="17">
        <v>19955.093000000001</v>
      </c>
      <c r="M24" s="18">
        <f t="shared" si="2"/>
        <v>89114.462</v>
      </c>
    </row>
    <row r="25" spans="1:26" ht="45.6" customHeight="1" x14ac:dyDescent="0.25">
      <c r="A25" s="7" t="s">
        <v>63</v>
      </c>
      <c r="B25" s="5" t="s">
        <v>24</v>
      </c>
      <c r="C25" s="20" t="s">
        <v>49</v>
      </c>
      <c r="D25" s="2">
        <v>956</v>
      </c>
      <c r="E25" s="11" t="s">
        <v>28</v>
      </c>
      <c r="F25" s="11" t="s">
        <v>82</v>
      </c>
      <c r="G25" s="2">
        <v>610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f t="shared" si="2"/>
        <v>0</v>
      </c>
    </row>
    <row r="26" spans="1:26" ht="45" x14ac:dyDescent="0.25">
      <c r="A26" s="7" t="s">
        <v>64</v>
      </c>
      <c r="B26" s="5" t="s">
        <v>51</v>
      </c>
      <c r="C26" s="20" t="s">
        <v>49</v>
      </c>
      <c r="D26" s="2">
        <v>956</v>
      </c>
      <c r="E26" s="11" t="s">
        <v>28</v>
      </c>
      <c r="F26" s="11" t="s">
        <v>99</v>
      </c>
      <c r="G26" s="2">
        <v>610</v>
      </c>
      <c r="H26" s="17">
        <v>0</v>
      </c>
      <c r="I26" s="17">
        <v>0</v>
      </c>
      <c r="J26" s="17">
        <v>98.36</v>
      </c>
      <c r="K26" s="17">
        <v>99.113</v>
      </c>
      <c r="L26" s="17">
        <v>0</v>
      </c>
      <c r="M26" s="18">
        <f t="shared" si="2"/>
        <v>197.47300000000001</v>
      </c>
    </row>
    <row r="27" spans="1:26" ht="45" x14ac:dyDescent="0.25">
      <c r="A27" s="7" t="s">
        <v>66</v>
      </c>
      <c r="B27" s="5" t="s">
        <v>76</v>
      </c>
      <c r="C27" s="20" t="s">
        <v>49</v>
      </c>
      <c r="D27" s="2">
        <v>956</v>
      </c>
      <c r="E27" s="11" t="s">
        <v>0</v>
      </c>
      <c r="F27" s="11" t="s">
        <v>78</v>
      </c>
      <c r="G27" s="2" t="s">
        <v>78</v>
      </c>
      <c r="H27" s="17">
        <f t="shared" ref="H27:M27" si="5">H28+H29+H30+H32</f>
        <v>1000.6609999999999</v>
      </c>
      <c r="I27" s="17">
        <f t="shared" si="5"/>
        <v>1880.9859999999999</v>
      </c>
      <c r="J27" s="17">
        <f t="shared" si="5"/>
        <v>746.5</v>
      </c>
      <c r="K27" s="17">
        <f t="shared" si="5"/>
        <v>746.5</v>
      </c>
      <c r="L27" s="17">
        <f t="shared" si="5"/>
        <v>746.5</v>
      </c>
      <c r="M27" s="17">
        <f t="shared" si="5"/>
        <v>5121.1469999999999</v>
      </c>
    </row>
    <row r="28" spans="1:26" ht="45" x14ac:dyDescent="0.25">
      <c r="A28" s="7" t="s">
        <v>73</v>
      </c>
      <c r="B28" s="5" t="s">
        <v>77</v>
      </c>
      <c r="C28" s="20" t="s">
        <v>49</v>
      </c>
      <c r="D28" s="2">
        <v>956</v>
      </c>
      <c r="E28" s="11" t="s">
        <v>0</v>
      </c>
      <c r="F28" s="11" t="s">
        <v>3</v>
      </c>
      <c r="G28" s="2">
        <v>610</v>
      </c>
      <c r="H28" s="17">
        <v>886.66099999999994</v>
      </c>
      <c r="I28" s="17">
        <f>2107.5-340.514</f>
        <v>1766.9859999999999</v>
      </c>
      <c r="J28" s="17">
        <v>567.5</v>
      </c>
      <c r="K28" s="17">
        <v>567.5</v>
      </c>
      <c r="L28" s="17">
        <v>567.5</v>
      </c>
      <c r="M28" s="18">
        <f t="shared" si="2"/>
        <v>4356.1469999999999</v>
      </c>
    </row>
    <row r="29" spans="1:26" ht="48.6" customHeight="1" x14ac:dyDescent="0.25">
      <c r="A29" s="7" t="s">
        <v>68</v>
      </c>
      <c r="B29" s="5" t="s">
        <v>27</v>
      </c>
      <c r="C29" s="20" t="s">
        <v>49</v>
      </c>
      <c r="D29" s="2">
        <v>956</v>
      </c>
      <c r="E29" s="11" t="s">
        <v>0</v>
      </c>
      <c r="F29" s="11" t="s">
        <v>3</v>
      </c>
      <c r="G29" s="2">
        <v>630</v>
      </c>
      <c r="H29" s="17">
        <v>84</v>
      </c>
      <c r="I29" s="17">
        <v>84</v>
      </c>
      <c r="J29" s="17">
        <v>84</v>
      </c>
      <c r="K29" s="17">
        <v>84</v>
      </c>
      <c r="L29" s="17">
        <v>84</v>
      </c>
      <c r="M29" s="18">
        <f t="shared" si="2"/>
        <v>420</v>
      </c>
    </row>
    <row r="30" spans="1:26" ht="45" x14ac:dyDescent="0.25">
      <c r="A30" s="7" t="s">
        <v>69</v>
      </c>
      <c r="B30" s="5" t="s">
        <v>26</v>
      </c>
      <c r="C30" s="20" t="s">
        <v>49</v>
      </c>
      <c r="D30" s="2">
        <v>956</v>
      </c>
      <c r="E30" s="11" t="s">
        <v>0</v>
      </c>
      <c r="F30" s="11" t="s">
        <v>3</v>
      </c>
      <c r="G30" s="2">
        <v>630</v>
      </c>
      <c r="H30" s="17">
        <v>30</v>
      </c>
      <c r="I30" s="17">
        <v>30</v>
      </c>
      <c r="J30" s="17">
        <v>30</v>
      </c>
      <c r="K30" s="17">
        <v>30</v>
      </c>
      <c r="L30" s="17">
        <v>30</v>
      </c>
      <c r="M30" s="18">
        <f t="shared" si="2"/>
        <v>150</v>
      </c>
    </row>
    <row r="31" spans="1:26" ht="75" x14ac:dyDescent="0.25">
      <c r="A31" s="7" t="s">
        <v>74</v>
      </c>
      <c r="B31" s="8" t="s">
        <v>46</v>
      </c>
      <c r="C31" s="20" t="s">
        <v>49</v>
      </c>
      <c r="D31" s="2">
        <v>956</v>
      </c>
      <c r="E31" s="11" t="s">
        <v>0</v>
      </c>
      <c r="F31" s="11" t="s">
        <v>47</v>
      </c>
      <c r="G31" s="2">
        <v>810</v>
      </c>
      <c r="H31" s="19">
        <v>5</v>
      </c>
      <c r="I31" s="19">
        <v>0</v>
      </c>
      <c r="J31" s="19">
        <v>0</v>
      </c>
      <c r="K31" s="19">
        <v>0</v>
      </c>
      <c r="L31" s="19">
        <v>0</v>
      </c>
      <c r="M31" s="18">
        <f>H31+I31+J31+K31+L31</f>
        <v>5</v>
      </c>
      <c r="N31" s="7"/>
      <c r="O31" s="5"/>
      <c r="P31" s="20"/>
      <c r="Q31" s="2"/>
      <c r="R31" s="11"/>
      <c r="S31" s="11"/>
      <c r="T31" s="2"/>
      <c r="U31" s="17"/>
      <c r="V31" s="17"/>
      <c r="W31" s="17"/>
      <c r="X31" s="17"/>
      <c r="Y31" s="17"/>
      <c r="Z31" s="18"/>
    </row>
    <row r="32" spans="1:26" ht="45" x14ac:dyDescent="0.25">
      <c r="A32" s="7" t="s">
        <v>97</v>
      </c>
      <c r="B32" s="8" t="s">
        <v>98</v>
      </c>
      <c r="C32" s="20" t="s">
        <v>49</v>
      </c>
      <c r="D32" s="2">
        <v>956</v>
      </c>
      <c r="E32" s="11" t="s">
        <v>0</v>
      </c>
      <c r="F32" s="11" t="s">
        <v>3</v>
      </c>
      <c r="G32" s="2">
        <v>610</v>
      </c>
      <c r="H32" s="19">
        <v>0</v>
      </c>
      <c r="I32" s="19">
        <v>0</v>
      </c>
      <c r="J32" s="19">
        <v>65</v>
      </c>
      <c r="K32" s="19">
        <v>65</v>
      </c>
      <c r="L32" s="19">
        <v>65</v>
      </c>
      <c r="M32" s="18">
        <f t="shared" si="2"/>
        <v>195</v>
      </c>
      <c r="N32" s="9"/>
    </row>
    <row r="33" spans="1:14" ht="15.75" x14ac:dyDescent="0.25">
      <c r="A33" s="33"/>
      <c r="B33" s="34"/>
      <c r="C33" s="35"/>
      <c r="D33" s="36"/>
      <c r="E33" s="37"/>
      <c r="F33" s="37"/>
      <c r="G33" s="36"/>
      <c r="H33" s="38"/>
      <c r="I33" s="38"/>
      <c r="J33" s="38"/>
      <c r="K33" s="38"/>
      <c r="L33" s="38"/>
      <c r="M33" s="39"/>
      <c r="N33" s="9"/>
    </row>
    <row r="34" spans="1:14" x14ac:dyDescent="0.25">
      <c r="K34" s="15"/>
    </row>
  </sheetData>
  <mergeCells count="12">
    <mergeCell ref="J1:M1"/>
    <mergeCell ref="J2:M2"/>
    <mergeCell ref="J3:M3"/>
    <mergeCell ref="J4:M4"/>
    <mergeCell ref="J6:M6"/>
    <mergeCell ref="K7:M7"/>
    <mergeCell ref="A9:M9"/>
    <mergeCell ref="A10:A12"/>
    <mergeCell ref="C10:C12"/>
    <mergeCell ref="D10:G11"/>
    <mergeCell ref="H10:L11"/>
    <mergeCell ref="M10:M11"/>
  </mergeCells>
  <pageMargins left="0.70866141732283472" right="0" top="0.74803149606299213" bottom="0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view="pageBreakPreview" topLeftCell="A112" zoomScaleNormal="80" zoomScaleSheetLayoutView="100" workbookViewId="0">
      <selection activeCell="D7" sqref="D7"/>
    </sheetView>
  </sheetViews>
  <sheetFormatPr defaultColWidth="9.140625" defaultRowHeight="15" x14ac:dyDescent="0.25"/>
  <cols>
    <col min="1" max="1" width="9.5703125" style="1" bestFit="1" customWidth="1"/>
    <col min="2" max="2" width="43.5703125" style="1" customWidth="1"/>
    <col min="3" max="3" width="19.7109375" style="1" customWidth="1"/>
    <col min="4" max="4" width="15.5703125" style="1" customWidth="1"/>
    <col min="5" max="5" width="20.140625" style="1" customWidth="1"/>
    <col min="6" max="6" width="15.140625" style="1" customWidth="1"/>
    <col min="7" max="7" width="13.7109375" style="1" customWidth="1"/>
    <col min="8" max="8" width="13.42578125" style="1" customWidth="1"/>
    <col min="9" max="16384" width="9.140625" style="1"/>
  </cols>
  <sheetData>
    <row r="1" spans="1:11" customFormat="1" ht="34.5" customHeight="1" x14ac:dyDescent="0.3">
      <c r="E1" s="31"/>
      <c r="F1" s="80" t="s">
        <v>53</v>
      </c>
      <c r="G1" s="81"/>
      <c r="H1" s="81"/>
      <c r="I1" s="82"/>
      <c r="J1" s="82"/>
      <c r="K1" s="82"/>
    </row>
    <row r="2" spans="1:11" customFormat="1" ht="24" customHeight="1" x14ac:dyDescent="0.3">
      <c r="E2" s="32"/>
      <c r="F2" s="83" t="s">
        <v>95</v>
      </c>
      <c r="G2" s="81"/>
      <c r="H2" s="81"/>
      <c r="I2" s="82"/>
      <c r="J2" s="82"/>
      <c r="K2" s="82"/>
    </row>
    <row r="3" spans="1:11" customFormat="1" ht="18" customHeight="1" x14ac:dyDescent="0.3">
      <c r="E3" s="80" t="s">
        <v>96</v>
      </c>
      <c r="F3" s="80"/>
      <c r="G3" s="80"/>
      <c r="H3" s="80"/>
      <c r="I3" s="16"/>
      <c r="J3" s="16"/>
      <c r="K3" s="16"/>
    </row>
    <row r="4" spans="1:11" customFormat="1" ht="14.25" customHeight="1" x14ac:dyDescent="0.3">
      <c r="E4" s="80" t="s">
        <v>104</v>
      </c>
      <c r="F4" s="80"/>
      <c r="G4" s="80"/>
      <c r="H4" s="80"/>
      <c r="I4" s="16"/>
      <c r="J4" s="16"/>
      <c r="K4" s="16"/>
    </row>
    <row r="5" spans="1:11" customFormat="1" ht="19.5" customHeight="1" x14ac:dyDescent="0.3">
      <c r="F5" s="27"/>
      <c r="G5" s="30"/>
      <c r="H5" s="30"/>
      <c r="I5" s="16"/>
      <c r="J5" s="16"/>
      <c r="K5" s="16"/>
    </row>
    <row r="6" spans="1:11" customFormat="1" ht="15.75" x14ac:dyDescent="0.25">
      <c r="G6" s="54" t="s">
        <v>55</v>
      </c>
      <c r="H6" s="55"/>
      <c r="I6" s="87"/>
      <c r="J6" s="88"/>
      <c r="K6" s="88"/>
    </row>
    <row r="7" spans="1:11" customFormat="1" ht="58.5" customHeight="1" x14ac:dyDescent="0.25">
      <c r="F7" s="89" t="s">
        <v>56</v>
      </c>
      <c r="G7" s="90"/>
      <c r="H7" s="90"/>
      <c r="I7" s="91"/>
      <c r="J7" s="88"/>
      <c r="K7" s="88"/>
    </row>
    <row r="9" spans="1:11" ht="138.75" customHeight="1" x14ac:dyDescent="0.3">
      <c r="A9" s="95" t="s">
        <v>94</v>
      </c>
      <c r="B9" s="83"/>
      <c r="C9" s="83"/>
      <c r="D9" s="83"/>
      <c r="E9" s="83"/>
      <c r="F9" s="83"/>
      <c r="G9" s="83"/>
      <c r="H9" s="83"/>
    </row>
    <row r="10" spans="1:11" ht="31.5" customHeight="1" x14ac:dyDescent="0.25"/>
    <row r="11" spans="1:11" ht="82.5" customHeight="1" x14ac:dyDescent="0.25">
      <c r="A11" s="12" t="s">
        <v>30</v>
      </c>
      <c r="B11" s="65" t="s">
        <v>32</v>
      </c>
      <c r="C11" s="65" t="s">
        <v>33</v>
      </c>
      <c r="D11" s="84" t="s">
        <v>34</v>
      </c>
      <c r="E11" s="85"/>
      <c r="F11" s="85"/>
      <c r="G11" s="85"/>
      <c r="H11" s="86"/>
    </row>
    <row r="12" spans="1:11" ht="15.75" x14ac:dyDescent="0.25">
      <c r="A12" s="12" t="s">
        <v>31</v>
      </c>
      <c r="B12" s="66"/>
      <c r="C12" s="66"/>
      <c r="D12" s="84" t="s">
        <v>35</v>
      </c>
      <c r="E12" s="85"/>
      <c r="F12" s="85"/>
      <c r="G12" s="85"/>
      <c r="H12" s="86"/>
    </row>
    <row r="13" spans="1:11" ht="15.75" x14ac:dyDescent="0.25">
      <c r="A13" s="13"/>
      <c r="B13" s="67"/>
      <c r="C13" s="67"/>
      <c r="D13" s="12">
        <v>2020</v>
      </c>
      <c r="E13" s="12">
        <v>2021</v>
      </c>
      <c r="F13" s="12">
        <v>2022</v>
      </c>
      <c r="G13" s="12">
        <v>2023</v>
      </c>
      <c r="H13" s="12">
        <v>2024</v>
      </c>
    </row>
    <row r="14" spans="1:11" ht="15.75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</row>
    <row r="15" spans="1:11" ht="30.75" customHeight="1" x14ac:dyDescent="0.25">
      <c r="A15" s="96"/>
      <c r="B15" s="70" t="s">
        <v>87</v>
      </c>
      <c r="C15" s="12" t="s">
        <v>36</v>
      </c>
      <c r="D15" s="6">
        <f>D16+D17+D18+D19</f>
        <v>24536.981</v>
      </c>
      <c r="E15" s="6">
        <f>E16+E17+E18+E19</f>
        <v>50277.261999999995</v>
      </c>
      <c r="F15" s="6">
        <v>54173.004000000001</v>
      </c>
      <c r="G15" s="6">
        <v>60108.686999999998</v>
      </c>
      <c r="H15" s="6">
        <v>58287.917000000001</v>
      </c>
    </row>
    <row r="16" spans="1:11" ht="31.5" x14ac:dyDescent="0.25">
      <c r="A16" s="97"/>
      <c r="B16" s="76"/>
      <c r="C16" s="12" t="s">
        <v>43</v>
      </c>
      <c r="D16" s="6">
        <f>D21+D36+D78</f>
        <v>0</v>
      </c>
      <c r="E16" s="6">
        <f>E21+E36+E78</f>
        <v>0</v>
      </c>
      <c r="F16" s="6">
        <v>1273.914</v>
      </c>
      <c r="G16" s="6">
        <v>0</v>
      </c>
      <c r="H16" s="6">
        <v>0</v>
      </c>
    </row>
    <row r="17" spans="1:8" ht="21" customHeight="1" x14ac:dyDescent="0.25">
      <c r="A17" s="97"/>
      <c r="B17" s="76"/>
      <c r="C17" s="12" t="s">
        <v>37</v>
      </c>
      <c r="D17" s="6">
        <f t="shared" ref="D17:G18" si="0">D22+D37+D57+D79</f>
        <v>352.30700000000002</v>
      </c>
      <c r="E17" s="6">
        <f t="shared" si="0"/>
        <v>226.44300000000001</v>
      </c>
      <c r="F17" s="6">
        <f t="shared" si="0"/>
        <v>0</v>
      </c>
      <c r="G17" s="6">
        <f t="shared" si="0"/>
        <v>4662.7539999999999</v>
      </c>
      <c r="H17" s="6">
        <f>H22+H37+H57</f>
        <v>168.005</v>
      </c>
    </row>
    <row r="18" spans="1:8" ht="21" customHeight="1" x14ac:dyDescent="0.25">
      <c r="A18" s="97"/>
      <c r="B18" s="76"/>
      <c r="C18" s="12" t="s">
        <v>38</v>
      </c>
      <c r="D18" s="6">
        <f t="shared" si="0"/>
        <v>24184.673999999999</v>
      </c>
      <c r="E18" s="6">
        <f t="shared" si="0"/>
        <v>50050.818999999996</v>
      </c>
      <c r="F18" s="6">
        <f t="shared" si="0"/>
        <v>52899.09</v>
      </c>
      <c r="G18" s="6">
        <f t="shared" si="0"/>
        <v>55445.933000000005</v>
      </c>
      <c r="H18" s="6">
        <f>H23+H38+H58+H80</f>
        <v>58119.912000000004</v>
      </c>
    </row>
    <row r="19" spans="1:8" ht="39.6" customHeight="1" x14ac:dyDescent="0.25">
      <c r="A19" s="98"/>
      <c r="B19" s="77"/>
      <c r="C19" s="20" t="s">
        <v>39</v>
      </c>
      <c r="D19" s="6">
        <f>D24+D39+D59+D81</f>
        <v>0</v>
      </c>
      <c r="E19" s="6">
        <f t="shared" ref="E19:H19" si="1">E24+E39+E59+E81</f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1:8" ht="20.45" customHeight="1" x14ac:dyDescent="0.25">
      <c r="A20" s="65" t="s">
        <v>17</v>
      </c>
      <c r="B20" s="14" t="s">
        <v>40</v>
      </c>
      <c r="C20" s="22" t="s">
        <v>36</v>
      </c>
      <c r="D20" s="24">
        <f>D21+D22+D23+D24</f>
        <v>7891.2550000000001</v>
      </c>
      <c r="E20" s="24">
        <f t="shared" ref="E20:H20" si="2">E21+E22+E23+E24</f>
        <v>8445.8220000000001</v>
      </c>
      <c r="F20" s="24">
        <f t="shared" si="2"/>
        <v>10693.551000000001</v>
      </c>
      <c r="G20" s="24">
        <f t="shared" si="2"/>
        <v>9978.8350000000009</v>
      </c>
      <c r="H20" s="24">
        <f t="shared" si="2"/>
        <v>10589.258</v>
      </c>
    </row>
    <row r="21" spans="1:8" ht="38.25" customHeight="1" x14ac:dyDescent="0.25">
      <c r="A21" s="66"/>
      <c r="B21" s="70" t="s">
        <v>41</v>
      </c>
      <c r="C21" s="12" t="s">
        <v>43</v>
      </c>
      <c r="D21" s="6">
        <f t="shared" ref="D21:H22" si="3">D26+D31+D41</f>
        <v>0</v>
      </c>
      <c r="E21" s="6">
        <f t="shared" si="3"/>
        <v>0</v>
      </c>
      <c r="F21" s="6">
        <f t="shared" si="3"/>
        <v>1273.914</v>
      </c>
      <c r="G21" s="6">
        <f t="shared" si="3"/>
        <v>0</v>
      </c>
      <c r="H21" s="6">
        <f t="shared" si="3"/>
        <v>0</v>
      </c>
    </row>
    <row r="22" spans="1:8" ht="15.75" x14ac:dyDescent="0.25">
      <c r="A22" s="66"/>
      <c r="B22" s="76"/>
      <c r="C22" s="12" t="s">
        <v>37</v>
      </c>
      <c r="D22" s="6">
        <f t="shared" si="3"/>
        <v>149.24700000000001</v>
      </c>
      <c r="E22" s="6">
        <f t="shared" si="3"/>
        <v>226.44300000000001</v>
      </c>
      <c r="F22" s="6">
        <f t="shared" si="3"/>
        <v>0</v>
      </c>
      <c r="G22" s="6">
        <f t="shared" si="3"/>
        <v>168.005</v>
      </c>
      <c r="H22" s="6">
        <f t="shared" si="3"/>
        <v>168.005</v>
      </c>
    </row>
    <row r="23" spans="1:8" ht="15.75" x14ac:dyDescent="0.25">
      <c r="A23" s="66"/>
      <c r="B23" s="76"/>
      <c r="C23" s="12" t="s">
        <v>38</v>
      </c>
      <c r="D23" s="6">
        <f>D28+D33</f>
        <v>7742.0079999999998</v>
      </c>
      <c r="E23" s="6">
        <f>E28+E33</f>
        <v>8219.3790000000008</v>
      </c>
      <c r="F23" s="6">
        <f>F28+F33</f>
        <v>9419.6370000000006</v>
      </c>
      <c r="G23" s="6">
        <f>G28+G33</f>
        <v>9810.8300000000017</v>
      </c>
      <c r="H23" s="6">
        <f>H28+H33</f>
        <v>10421.253000000001</v>
      </c>
    </row>
    <row r="24" spans="1:8" ht="45" x14ac:dyDescent="0.25">
      <c r="A24" s="67"/>
      <c r="B24" s="77"/>
      <c r="C24" s="20" t="s">
        <v>39</v>
      </c>
      <c r="D24" s="6">
        <f>D29+D34+D44</f>
        <v>0</v>
      </c>
      <c r="E24" s="6">
        <f>E29+E34+E44</f>
        <v>0</v>
      </c>
      <c r="F24" s="6">
        <f>F29+F34+F44</f>
        <v>0</v>
      </c>
      <c r="G24" s="6">
        <f>G29+G34+G44</f>
        <v>0</v>
      </c>
      <c r="H24" s="6">
        <f>H29+H34+H44</f>
        <v>0</v>
      </c>
    </row>
    <row r="25" spans="1:8" ht="21" customHeight="1" x14ac:dyDescent="0.25">
      <c r="A25" s="65" t="s">
        <v>18</v>
      </c>
      <c r="B25" s="70" t="s">
        <v>42</v>
      </c>
      <c r="C25" s="22" t="s">
        <v>36</v>
      </c>
      <c r="D25" s="24">
        <f>D26+D27+D28+D29</f>
        <v>7740.5</v>
      </c>
      <c r="E25" s="24">
        <f>E26+E27+E28+E29</f>
        <v>8212.3760000000002</v>
      </c>
      <c r="F25" s="24">
        <f>F26+F27+F28+F29</f>
        <v>9380.237000000001</v>
      </c>
      <c r="G25" s="24">
        <f>G26+G27+G28+G29</f>
        <v>9805.7900000000009</v>
      </c>
      <c r="H25" s="24">
        <f>H26+H27+H28+H29</f>
        <v>10416.213</v>
      </c>
    </row>
    <row r="26" spans="1:8" ht="31.5" x14ac:dyDescent="0.25">
      <c r="A26" s="66"/>
      <c r="B26" s="71"/>
      <c r="C26" s="12" t="s">
        <v>43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5.75" x14ac:dyDescent="0.25">
      <c r="A27" s="66"/>
      <c r="B27" s="71"/>
      <c r="C27" s="12" t="s">
        <v>37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5.75" x14ac:dyDescent="0.25">
      <c r="A28" s="66"/>
      <c r="B28" s="71"/>
      <c r="C28" s="12" t="s">
        <v>38</v>
      </c>
      <c r="D28" s="6">
        <f>'прил 4 '!H16</f>
        <v>7740.5</v>
      </c>
      <c r="E28" s="6">
        <f>'прил 4 '!I16</f>
        <v>8212.3760000000002</v>
      </c>
      <c r="F28" s="6">
        <f>'прил 4 '!J16</f>
        <v>9380.237000000001</v>
      </c>
      <c r="G28" s="6">
        <f>'прил 4 '!K16</f>
        <v>9805.7900000000009</v>
      </c>
      <c r="H28" s="6">
        <f>'прил 4 '!L16</f>
        <v>10416.213</v>
      </c>
    </row>
    <row r="29" spans="1:8" ht="45" x14ac:dyDescent="0.25">
      <c r="A29" s="67"/>
      <c r="B29" s="72"/>
      <c r="C29" s="20" t="s">
        <v>39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8.600000000000001" customHeight="1" x14ac:dyDescent="0.25">
      <c r="A30" s="65" t="s">
        <v>19</v>
      </c>
      <c r="B30" s="70" t="s">
        <v>20</v>
      </c>
      <c r="C30" s="22" t="s">
        <v>36</v>
      </c>
      <c r="D30" s="24">
        <f>D31+D32+D33+D34</f>
        <v>150.75500000000002</v>
      </c>
      <c r="E30" s="24">
        <f>E31+E32+E33+E34</f>
        <v>233.44600000000003</v>
      </c>
      <c r="F30" s="24">
        <f>F31+F32+F33+F34</f>
        <v>1313.3140000000001</v>
      </c>
      <c r="G30" s="24">
        <f>G31+G32+G33+G34</f>
        <v>173.04499999999999</v>
      </c>
      <c r="H30" s="24">
        <f>H31+H32+H33+H34</f>
        <v>173.04499999999999</v>
      </c>
    </row>
    <row r="31" spans="1:8" ht="32.25" customHeight="1" x14ac:dyDescent="0.25">
      <c r="A31" s="66"/>
      <c r="B31" s="71"/>
      <c r="C31" s="12" t="s">
        <v>43</v>
      </c>
      <c r="D31" s="6">
        <v>0</v>
      </c>
      <c r="E31" s="6">
        <v>0</v>
      </c>
      <c r="F31" s="6">
        <v>1273.914</v>
      </c>
      <c r="G31" s="6">
        <v>0</v>
      </c>
      <c r="H31" s="6">
        <v>0</v>
      </c>
    </row>
    <row r="32" spans="1:8" ht="15.75" x14ac:dyDescent="0.25">
      <c r="A32" s="66"/>
      <c r="B32" s="71"/>
      <c r="C32" s="12" t="s">
        <v>37</v>
      </c>
      <c r="D32" s="6">
        <v>149.24700000000001</v>
      </c>
      <c r="E32" s="6">
        <v>226.44300000000001</v>
      </c>
      <c r="F32" s="6">
        <v>0</v>
      </c>
      <c r="G32" s="6">
        <v>168.005</v>
      </c>
      <c r="H32" s="6">
        <v>168.005</v>
      </c>
    </row>
    <row r="33" spans="1:8" ht="21.6" customHeight="1" x14ac:dyDescent="0.25">
      <c r="A33" s="66"/>
      <c r="B33" s="71"/>
      <c r="C33" s="12" t="s">
        <v>38</v>
      </c>
      <c r="D33" s="6">
        <f>'прил 4 '!H17</f>
        <v>1.508</v>
      </c>
      <c r="E33" s="6">
        <f>'прил 4 '!I17</f>
        <v>7.0030000000000001</v>
      </c>
      <c r="F33" s="6">
        <v>39.4</v>
      </c>
      <c r="G33" s="6">
        <f>'прил 4 '!K17</f>
        <v>5.04</v>
      </c>
      <c r="H33" s="6">
        <f>'прил 4 '!L17</f>
        <v>5.04</v>
      </c>
    </row>
    <row r="34" spans="1:8" ht="30" customHeight="1" x14ac:dyDescent="0.25">
      <c r="A34" s="67"/>
      <c r="B34" s="72"/>
      <c r="C34" s="20" t="s">
        <v>39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 ht="23.25" customHeight="1" x14ac:dyDescent="0.25">
      <c r="A35" s="65">
        <v>2</v>
      </c>
      <c r="B35" s="70" t="s">
        <v>57</v>
      </c>
      <c r="C35" s="22" t="s">
        <v>36</v>
      </c>
      <c r="D35" s="24">
        <f>D36+D37+D38+D39</f>
        <v>0</v>
      </c>
      <c r="E35" s="24">
        <f>E36+E37+E38+E39</f>
        <v>23473.534</v>
      </c>
      <c r="F35" s="24">
        <f>F36+F37+F38+F39</f>
        <v>24441.49</v>
      </c>
      <c r="G35" s="24">
        <f>G36+G37+G38+G39</f>
        <v>25737.149000000001</v>
      </c>
      <c r="H35" s="24">
        <f>H36+H37+H38+H39</f>
        <v>26997.065999999999</v>
      </c>
    </row>
    <row r="36" spans="1:8" ht="32.25" customHeight="1" x14ac:dyDescent="0.25">
      <c r="A36" s="66"/>
      <c r="B36" s="71"/>
      <c r="C36" s="12" t="s">
        <v>43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ht="15.75" x14ac:dyDescent="0.25">
      <c r="A37" s="66"/>
      <c r="B37" s="71"/>
      <c r="C37" s="12" t="s">
        <v>37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25.9" customHeight="1" x14ac:dyDescent="0.25">
      <c r="A38" s="66"/>
      <c r="B38" s="71"/>
      <c r="C38" s="12" t="s">
        <v>38</v>
      </c>
      <c r="D38" s="6">
        <v>0</v>
      </c>
      <c r="E38" s="6">
        <f>E40+E45+E50</f>
        <v>23473.534</v>
      </c>
      <c r="F38" s="6">
        <f>F43+F48+F53</f>
        <v>24441.49</v>
      </c>
      <c r="G38" s="6">
        <f>G43+G48+G53</f>
        <v>25737.149000000001</v>
      </c>
      <c r="H38" s="6">
        <f>H43+H48+H53</f>
        <v>26997.065999999999</v>
      </c>
    </row>
    <row r="39" spans="1:8" ht="31.9" customHeight="1" x14ac:dyDescent="0.25">
      <c r="A39" s="67"/>
      <c r="B39" s="72"/>
      <c r="C39" s="20" t="s">
        <v>39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ht="23.25" customHeight="1" x14ac:dyDescent="0.25">
      <c r="A40" s="57" t="s">
        <v>58</v>
      </c>
      <c r="B40" s="70" t="s">
        <v>61</v>
      </c>
      <c r="C40" s="22" t="s">
        <v>36</v>
      </c>
      <c r="D40" s="24">
        <f>D41+D42+D43+D44</f>
        <v>0</v>
      </c>
      <c r="E40" s="24">
        <f>E41+E42+E43+E44</f>
        <v>20959.964</v>
      </c>
      <c r="F40" s="24">
        <f>F41+F42+F43+F44</f>
        <v>24239.343000000001</v>
      </c>
      <c r="G40" s="24">
        <f>G41+G42+G43+G44</f>
        <v>25737.149000000001</v>
      </c>
      <c r="H40" s="24">
        <f>H41+H42+H43+H44</f>
        <v>26997.065999999999</v>
      </c>
    </row>
    <row r="41" spans="1:8" ht="32.25" customHeight="1" x14ac:dyDescent="0.25">
      <c r="A41" s="68"/>
      <c r="B41" s="71"/>
      <c r="C41" s="12" t="s">
        <v>43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5.75" x14ac:dyDescent="0.25">
      <c r="A42" s="68"/>
      <c r="B42" s="71"/>
      <c r="C42" s="12" t="s">
        <v>37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34.5" customHeight="1" x14ac:dyDescent="0.25">
      <c r="A43" s="68"/>
      <c r="B43" s="71"/>
      <c r="C43" s="12" t="s">
        <v>38</v>
      </c>
      <c r="D43" s="6">
        <f>'прил 4 '!H20</f>
        <v>0</v>
      </c>
      <c r="E43" s="6">
        <f>'прил 4 '!I20</f>
        <v>20959.964</v>
      </c>
      <c r="F43" s="6">
        <f>'прил 4 '!J20</f>
        <v>24239.343000000001</v>
      </c>
      <c r="G43" s="6">
        <f>'прил 4 '!K20</f>
        <v>25737.149000000001</v>
      </c>
      <c r="H43" s="6">
        <f>'прил 4 '!L20</f>
        <v>26997.065999999999</v>
      </c>
    </row>
    <row r="44" spans="1:8" ht="29.45" customHeight="1" x14ac:dyDescent="0.25">
      <c r="A44" s="69"/>
      <c r="B44" s="72"/>
      <c r="C44" s="20" t="s">
        <v>39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22.15" customHeight="1" x14ac:dyDescent="0.25">
      <c r="A45" s="57" t="s">
        <v>59</v>
      </c>
      <c r="B45" s="65" t="s">
        <v>60</v>
      </c>
      <c r="C45" s="22" t="s">
        <v>36</v>
      </c>
      <c r="D45" s="24">
        <v>0</v>
      </c>
      <c r="E45" s="24">
        <f>E46+E47+E48+E49</f>
        <v>0</v>
      </c>
      <c r="F45" s="24">
        <f>F46+F47+F48+F49</f>
        <v>202.14699999999999</v>
      </c>
      <c r="G45" s="24">
        <f>G46+G47+G48+G49</f>
        <v>0</v>
      </c>
      <c r="H45" s="24">
        <v>0</v>
      </c>
    </row>
    <row r="46" spans="1:8" ht="27" customHeight="1" x14ac:dyDescent="0.25">
      <c r="A46" s="68"/>
      <c r="B46" s="66"/>
      <c r="C46" s="12" t="s">
        <v>43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28.5" customHeight="1" x14ac:dyDescent="0.25">
      <c r="A47" s="68"/>
      <c r="B47" s="66"/>
      <c r="C47" s="12" t="s">
        <v>37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26.25" customHeight="1" x14ac:dyDescent="0.25">
      <c r="A48" s="68"/>
      <c r="B48" s="66"/>
      <c r="C48" s="12" t="s">
        <v>38</v>
      </c>
      <c r="D48" s="6">
        <v>0</v>
      </c>
      <c r="E48" s="6">
        <v>0</v>
      </c>
      <c r="F48" s="6">
        <v>202.14699999999999</v>
      </c>
      <c r="G48" s="6">
        <v>0</v>
      </c>
      <c r="H48" s="6">
        <v>0</v>
      </c>
    </row>
    <row r="49" spans="1:8" ht="36" customHeight="1" x14ac:dyDescent="0.25">
      <c r="A49" s="69"/>
      <c r="B49" s="67"/>
      <c r="C49" s="20" t="s">
        <v>39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 ht="17.45" customHeight="1" x14ac:dyDescent="0.25">
      <c r="A50" s="57" t="s">
        <v>84</v>
      </c>
      <c r="B50" s="65" t="s">
        <v>85</v>
      </c>
      <c r="C50" s="22" t="s">
        <v>36</v>
      </c>
      <c r="D50" s="24">
        <v>0</v>
      </c>
      <c r="E50" s="24">
        <f>E53</f>
        <v>2513.5699999999997</v>
      </c>
      <c r="F50" s="24">
        <f t="shared" ref="F50:H50" si="4">F53</f>
        <v>0</v>
      </c>
      <c r="G50" s="24">
        <f t="shared" si="4"/>
        <v>0</v>
      </c>
      <c r="H50" s="24">
        <f t="shared" si="4"/>
        <v>0</v>
      </c>
    </row>
    <row r="51" spans="1:8" ht="27" customHeight="1" x14ac:dyDescent="0.25">
      <c r="A51" s="78"/>
      <c r="B51" s="78"/>
      <c r="C51" s="20" t="s">
        <v>43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24" customHeight="1" x14ac:dyDescent="0.25">
      <c r="A52" s="78"/>
      <c r="B52" s="78"/>
      <c r="C52" s="20" t="s">
        <v>37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25.5" customHeight="1" x14ac:dyDescent="0.25">
      <c r="A53" s="78"/>
      <c r="B53" s="78"/>
      <c r="C53" s="20" t="s">
        <v>38</v>
      </c>
      <c r="D53" s="6">
        <f>'прил 4 '!H22</f>
        <v>0</v>
      </c>
      <c r="E53" s="6">
        <f>'прил 4 '!I22</f>
        <v>2513.5699999999997</v>
      </c>
      <c r="F53" s="6">
        <f>'прил 4 '!J22</f>
        <v>0</v>
      </c>
      <c r="G53" s="6">
        <f>'прил 4 '!K22</f>
        <v>0</v>
      </c>
      <c r="H53" s="6">
        <f>'прил 4 '!L22</f>
        <v>0</v>
      </c>
    </row>
    <row r="54" spans="1:8" ht="25.5" customHeight="1" x14ac:dyDescent="0.25">
      <c r="A54" s="79"/>
      <c r="B54" s="79"/>
      <c r="C54" s="20" t="s">
        <v>39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6.899999999999999" customHeight="1" x14ac:dyDescent="0.25">
      <c r="A55" s="65">
        <v>3</v>
      </c>
      <c r="B55" s="14" t="s">
        <v>40</v>
      </c>
      <c r="C55" s="22" t="s">
        <v>36</v>
      </c>
      <c r="D55" s="24">
        <f>D56+D57+D58+D59</f>
        <v>15437.005000000001</v>
      </c>
      <c r="E55" s="24">
        <f t="shared" ref="E55:H55" si="5">E56+E57+E58+E59</f>
        <v>16476.919999999998</v>
      </c>
      <c r="F55" s="24">
        <f t="shared" si="5"/>
        <v>18291.463</v>
      </c>
      <c r="G55" s="24">
        <f t="shared" si="5"/>
        <v>23646.203000000001</v>
      </c>
      <c r="H55" s="24">
        <f t="shared" si="5"/>
        <v>19955.093000000001</v>
      </c>
    </row>
    <row r="56" spans="1:8" ht="31.5" x14ac:dyDescent="0.25">
      <c r="A56" s="66"/>
      <c r="B56" s="70" t="s">
        <v>44</v>
      </c>
      <c r="C56" s="12" t="s">
        <v>43</v>
      </c>
      <c r="D56" s="6">
        <f>D61</f>
        <v>0</v>
      </c>
      <c r="E56" s="6">
        <f>E61</f>
        <v>0</v>
      </c>
      <c r="F56" s="6">
        <f>F61</f>
        <v>0</v>
      </c>
      <c r="G56" s="6">
        <f>G61</f>
        <v>0</v>
      </c>
      <c r="H56" s="6">
        <f>H61</f>
        <v>0</v>
      </c>
    </row>
    <row r="57" spans="1:8" ht="15.75" x14ac:dyDescent="0.25">
      <c r="A57" s="66"/>
      <c r="B57" s="71"/>
      <c r="C57" s="12" t="s">
        <v>37</v>
      </c>
      <c r="D57" s="6">
        <f>D62+D66+D70+D74</f>
        <v>0</v>
      </c>
      <c r="E57" s="6">
        <f t="shared" ref="E57:H57" si="6">E62+E66+E70+E74</f>
        <v>0</v>
      </c>
      <c r="F57" s="6">
        <f t="shared" si="6"/>
        <v>0</v>
      </c>
      <c r="G57" s="6">
        <f t="shared" si="6"/>
        <v>4494.7489999999998</v>
      </c>
      <c r="H57" s="6">
        <f t="shared" si="6"/>
        <v>0</v>
      </c>
    </row>
    <row r="58" spans="1:8" ht="15.75" x14ac:dyDescent="0.25">
      <c r="A58" s="66"/>
      <c r="B58" s="71"/>
      <c r="C58" s="12" t="s">
        <v>38</v>
      </c>
      <c r="D58" s="6">
        <f>D63+D67+D71</f>
        <v>15437.005000000001</v>
      </c>
      <c r="E58" s="6">
        <f t="shared" ref="E58:H58" si="7">E63+E67+E71</f>
        <v>16476.919999999998</v>
      </c>
      <c r="F58" s="6">
        <f t="shared" si="7"/>
        <v>18291.463</v>
      </c>
      <c r="G58" s="6">
        <f t="shared" si="7"/>
        <v>19151.454000000002</v>
      </c>
      <c r="H58" s="6">
        <f t="shared" si="7"/>
        <v>19955.093000000001</v>
      </c>
    </row>
    <row r="59" spans="1:8" ht="36.6" customHeight="1" x14ac:dyDescent="0.25">
      <c r="A59" s="67"/>
      <c r="B59" s="72"/>
      <c r="C59" s="25" t="s">
        <v>39</v>
      </c>
      <c r="D59" s="6">
        <f>D64+D68+D72</f>
        <v>0</v>
      </c>
      <c r="E59" s="6">
        <f t="shared" ref="E59:H59" si="8">E64+E68+E72</f>
        <v>0</v>
      </c>
      <c r="F59" s="6">
        <f t="shared" si="8"/>
        <v>0</v>
      </c>
      <c r="G59" s="6">
        <f t="shared" si="8"/>
        <v>0</v>
      </c>
      <c r="H59" s="6">
        <f t="shared" si="8"/>
        <v>0</v>
      </c>
    </row>
    <row r="60" spans="1:8" ht="19.899999999999999" customHeight="1" x14ac:dyDescent="0.25">
      <c r="A60" s="57" t="s">
        <v>62</v>
      </c>
      <c r="B60" s="70" t="s">
        <v>23</v>
      </c>
      <c r="C60" s="22" t="s">
        <v>36</v>
      </c>
      <c r="D60" s="24">
        <f>D61+D62+D63+D64</f>
        <v>15437.005000000001</v>
      </c>
      <c r="E60" s="24">
        <f>E61+E62+E63+E64</f>
        <v>16476.919999999998</v>
      </c>
      <c r="F60" s="24">
        <f>F61+F62+F63+F64</f>
        <v>18193.102999999999</v>
      </c>
      <c r="G60" s="24">
        <f>G61+G62+G63+G64</f>
        <v>19052.341</v>
      </c>
      <c r="H60" s="24">
        <f>H61+H62+H63+H64</f>
        <v>19955.093000000001</v>
      </c>
    </row>
    <row r="61" spans="1:8" ht="31.5" x14ac:dyDescent="0.25">
      <c r="A61" s="68"/>
      <c r="B61" s="71"/>
      <c r="C61" s="12" t="s">
        <v>43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5.75" x14ac:dyDescent="0.25">
      <c r="A62" s="68"/>
      <c r="B62" s="71"/>
      <c r="C62" s="12" t="s">
        <v>37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23.45" customHeight="1" x14ac:dyDescent="0.25">
      <c r="A63" s="68"/>
      <c r="B63" s="71"/>
      <c r="C63" s="12" t="s">
        <v>38</v>
      </c>
      <c r="D63" s="6">
        <f>'прил 4 '!H24</f>
        <v>15437.005000000001</v>
      </c>
      <c r="E63" s="6">
        <f>'прил 4 '!I24</f>
        <v>16476.919999999998</v>
      </c>
      <c r="F63" s="6">
        <f>'прил 4 '!J24</f>
        <v>18193.102999999999</v>
      </c>
      <c r="G63" s="6">
        <f>'прил 4 '!K24</f>
        <v>19052.341</v>
      </c>
      <c r="H63" s="6">
        <f>'прил 4 '!L24</f>
        <v>19955.093000000001</v>
      </c>
    </row>
    <row r="64" spans="1:8" ht="36.6" customHeight="1" x14ac:dyDescent="0.25">
      <c r="A64" s="69"/>
      <c r="B64" s="72"/>
      <c r="C64" s="20" t="s">
        <v>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5.75" x14ac:dyDescent="0.25">
      <c r="A65" s="57" t="s">
        <v>63</v>
      </c>
      <c r="B65" s="60" t="s">
        <v>24</v>
      </c>
      <c r="C65" s="22" t="s">
        <v>36</v>
      </c>
      <c r="D65" s="24">
        <f>D66+D67+D68</f>
        <v>0</v>
      </c>
      <c r="E65" s="24">
        <f>E66+E67+E68</f>
        <v>0</v>
      </c>
      <c r="F65" s="24">
        <f>F66+F67+F68</f>
        <v>0</v>
      </c>
      <c r="G65" s="24">
        <f>G66+G67+G68</f>
        <v>0</v>
      </c>
      <c r="H65" s="24">
        <f>H66+H67+H68</f>
        <v>0</v>
      </c>
    </row>
    <row r="66" spans="1:8" ht="15.75" x14ac:dyDescent="0.25">
      <c r="A66" s="58"/>
      <c r="B66" s="61"/>
      <c r="C66" s="12" t="s">
        <v>37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ht="15.75" x14ac:dyDescent="0.25">
      <c r="A67" s="58"/>
      <c r="B67" s="61"/>
      <c r="C67" s="12" t="s">
        <v>38</v>
      </c>
      <c r="D67" s="6">
        <f>'прил 4 '!H25</f>
        <v>0</v>
      </c>
      <c r="E67" s="6">
        <f>'прил 4 '!I25</f>
        <v>0</v>
      </c>
      <c r="F67" s="6">
        <f>'прил 4 '!J25</f>
        <v>0</v>
      </c>
      <c r="G67" s="6">
        <f>'прил 4 '!K25</f>
        <v>0</v>
      </c>
      <c r="H67" s="6">
        <f>'прил 4 '!L25</f>
        <v>0</v>
      </c>
    </row>
    <row r="68" spans="1:8" ht="45" x14ac:dyDescent="0.25">
      <c r="A68" s="59"/>
      <c r="B68" s="62"/>
      <c r="C68" s="20" t="s">
        <v>39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ht="22.15" customHeight="1" x14ac:dyDescent="0.25">
      <c r="A69" s="57" t="s">
        <v>64</v>
      </c>
      <c r="B69" s="60" t="s">
        <v>52</v>
      </c>
      <c r="C69" s="22" t="s">
        <v>36</v>
      </c>
      <c r="D69" s="24">
        <f>D70+D71+D72</f>
        <v>0</v>
      </c>
      <c r="E69" s="24">
        <f>E70+E71+E72</f>
        <v>0</v>
      </c>
      <c r="F69" s="24">
        <f>F70+F71+F72</f>
        <v>98.36</v>
      </c>
      <c r="G69" s="24">
        <f>G70+G71+G72</f>
        <v>99.113</v>
      </c>
      <c r="H69" s="24">
        <f>H70+H71+H72</f>
        <v>0</v>
      </c>
    </row>
    <row r="70" spans="1:8" ht="15.75" x14ac:dyDescent="0.25">
      <c r="A70" s="58"/>
      <c r="B70" s="61"/>
      <c r="C70" s="12" t="s">
        <v>37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5.75" x14ac:dyDescent="0.25">
      <c r="A71" s="58"/>
      <c r="B71" s="61"/>
      <c r="C71" s="12" t="s">
        <v>38</v>
      </c>
      <c r="D71" s="6">
        <f>'прил 4 '!H26</f>
        <v>0</v>
      </c>
      <c r="E71" s="6">
        <f>'прил 4 '!I26</f>
        <v>0</v>
      </c>
      <c r="F71" s="6">
        <f>'прил 4 '!J26</f>
        <v>98.36</v>
      </c>
      <c r="G71" s="6">
        <v>99.113</v>
      </c>
      <c r="H71" s="6">
        <f>'прил 4 '!L26</f>
        <v>0</v>
      </c>
    </row>
    <row r="72" spans="1:8" ht="45" x14ac:dyDescent="0.25">
      <c r="A72" s="59"/>
      <c r="B72" s="62"/>
      <c r="C72" s="20" t="s">
        <v>39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8" ht="15.75" x14ac:dyDescent="0.25">
      <c r="A73" s="64" t="s">
        <v>65</v>
      </c>
      <c r="B73" s="65" t="s">
        <v>100</v>
      </c>
      <c r="C73" s="22" t="s">
        <v>36</v>
      </c>
      <c r="D73" s="24">
        <f>D74+D75+D76</f>
        <v>0</v>
      </c>
      <c r="E73" s="24">
        <f t="shared" ref="E73:H73" si="9">E74+E75+E76</f>
        <v>0</v>
      </c>
      <c r="F73" s="24">
        <f t="shared" si="9"/>
        <v>0</v>
      </c>
      <c r="G73" s="24">
        <f t="shared" si="9"/>
        <v>4494.7489999999998</v>
      </c>
      <c r="H73" s="24">
        <f t="shared" si="9"/>
        <v>0</v>
      </c>
    </row>
    <row r="74" spans="1:8" ht="15.75" x14ac:dyDescent="0.25">
      <c r="A74" s="58"/>
      <c r="B74" s="66"/>
      <c r="C74" s="12" t="s">
        <v>37</v>
      </c>
      <c r="D74" s="6">
        <v>0</v>
      </c>
      <c r="E74" s="6">
        <v>0</v>
      </c>
      <c r="F74" s="6">
        <v>0</v>
      </c>
      <c r="G74" s="6">
        <v>4494.7489999999998</v>
      </c>
      <c r="H74" s="6"/>
    </row>
    <row r="75" spans="1:8" ht="15.75" x14ac:dyDescent="0.25">
      <c r="A75" s="58"/>
      <c r="B75" s="66"/>
      <c r="C75" s="12" t="s">
        <v>38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</row>
    <row r="76" spans="1:8" ht="45.6" customHeight="1" x14ac:dyDescent="0.25">
      <c r="A76" s="59"/>
      <c r="B76" s="67"/>
      <c r="C76" s="20" t="s">
        <v>39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</row>
    <row r="77" spans="1:8" ht="18" customHeight="1" x14ac:dyDescent="0.25">
      <c r="A77" s="65" t="s">
        <v>66</v>
      </c>
      <c r="B77" s="14" t="s">
        <v>40</v>
      </c>
      <c r="C77" s="22" t="s">
        <v>36</v>
      </c>
      <c r="D77" s="24">
        <f>D78+D79+D80+D81</f>
        <v>1208.721</v>
      </c>
      <c r="E77" s="24">
        <f>E78+E79+E80+E81</f>
        <v>1880.9859999999999</v>
      </c>
      <c r="F77" s="24">
        <f>F78+F79+F80+F81</f>
        <v>746.5</v>
      </c>
      <c r="G77" s="24">
        <f>G78+G79+G80+G81</f>
        <v>746.5</v>
      </c>
      <c r="H77" s="24">
        <f>H78+H79+H80+H81</f>
        <v>746.5</v>
      </c>
    </row>
    <row r="78" spans="1:8" ht="33" customHeight="1" x14ac:dyDescent="0.25">
      <c r="A78" s="66"/>
      <c r="B78" s="70" t="s">
        <v>45</v>
      </c>
      <c r="C78" s="12" t="s">
        <v>43</v>
      </c>
      <c r="D78" s="6">
        <f>D83+D88+D93+D98+D103</f>
        <v>0</v>
      </c>
      <c r="E78" s="6">
        <f t="shared" ref="E78" si="10">E83+E88+E93+E98+E103</f>
        <v>0</v>
      </c>
      <c r="F78" s="6">
        <v>0</v>
      </c>
      <c r="G78" s="6">
        <v>0</v>
      </c>
      <c r="H78" s="6">
        <v>0</v>
      </c>
    </row>
    <row r="79" spans="1:8" ht="21.6" customHeight="1" x14ac:dyDescent="0.25">
      <c r="A79" s="66"/>
      <c r="B79" s="76"/>
      <c r="C79" s="12" t="s">
        <v>37</v>
      </c>
      <c r="D79" s="6">
        <f>D84+D89+D94+D99+D104</f>
        <v>203.06</v>
      </c>
      <c r="E79" s="6">
        <f t="shared" ref="E79:H79" si="11">E84+E89+E94+E99+E104</f>
        <v>0</v>
      </c>
      <c r="F79" s="6">
        <f t="shared" si="11"/>
        <v>0</v>
      </c>
      <c r="G79" s="6">
        <f t="shared" si="11"/>
        <v>0</v>
      </c>
      <c r="H79" s="6">
        <f t="shared" si="11"/>
        <v>0</v>
      </c>
    </row>
    <row r="80" spans="1:8" ht="21.6" customHeight="1" x14ac:dyDescent="0.25">
      <c r="A80" s="66"/>
      <c r="B80" s="76"/>
      <c r="C80" s="12" t="s">
        <v>38</v>
      </c>
      <c r="D80" s="6">
        <f>D85+D90+D95+D100+D105</f>
        <v>1005.6609999999999</v>
      </c>
      <c r="E80" s="6">
        <f t="shared" ref="E80:H80" si="12">E85+E90+E95+E100+E105</f>
        <v>1880.9859999999999</v>
      </c>
      <c r="F80" s="6">
        <f t="shared" si="12"/>
        <v>746.5</v>
      </c>
      <c r="G80" s="6">
        <f t="shared" si="12"/>
        <v>746.5</v>
      </c>
      <c r="H80" s="6">
        <f t="shared" si="12"/>
        <v>746.5</v>
      </c>
    </row>
    <row r="81" spans="1:8" ht="45" x14ac:dyDescent="0.25">
      <c r="A81" s="67"/>
      <c r="B81" s="77"/>
      <c r="C81" s="20" t="s">
        <v>39</v>
      </c>
      <c r="D81" s="6">
        <f>D86+D91+D96+D101+D106</f>
        <v>0</v>
      </c>
      <c r="E81" s="6">
        <f>E86+E91+E96+E101+E106</f>
        <v>0</v>
      </c>
      <c r="F81" s="6">
        <f>F86+F91+F96+F101+F106</f>
        <v>0</v>
      </c>
      <c r="G81" s="6">
        <f>G86+G91+G96+G101+G106</f>
        <v>0</v>
      </c>
      <c r="H81" s="6">
        <f>H86+H91+H96+H101+H106</f>
        <v>0</v>
      </c>
    </row>
    <row r="82" spans="1:8" ht="15.6" customHeight="1" x14ac:dyDescent="0.25">
      <c r="A82" s="57" t="s">
        <v>67</v>
      </c>
      <c r="B82" s="70" t="s">
        <v>86</v>
      </c>
      <c r="C82" s="22" t="s">
        <v>36</v>
      </c>
      <c r="D82" s="24">
        <f>D83+D84+D85+D86</f>
        <v>886.66099999999994</v>
      </c>
      <c r="E82" s="24">
        <f t="shared" ref="E82:H82" si="13">E83+E84+E85+E86</f>
        <v>1766.9859999999999</v>
      </c>
      <c r="F82" s="24">
        <f t="shared" si="13"/>
        <v>567.5</v>
      </c>
      <c r="G82" s="24">
        <f t="shared" si="13"/>
        <v>567.5</v>
      </c>
      <c r="H82" s="24">
        <f t="shared" si="13"/>
        <v>567.5</v>
      </c>
    </row>
    <row r="83" spans="1:8" ht="35.25" customHeight="1" x14ac:dyDescent="0.25">
      <c r="A83" s="68"/>
      <c r="B83" s="71"/>
      <c r="C83" s="12" t="s">
        <v>43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20.25" customHeight="1" x14ac:dyDescent="0.25">
      <c r="A84" s="68"/>
      <c r="B84" s="71"/>
      <c r="C84" s="12" t="s">
        <v>37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ht="22.5" customHeight="1" x14ac:dyDescent="0.25">
      <c r="A85" s="68"/>
      <c r="B85" s="71"/>
      <c r="C85" s="12" t="s">
        <v>38</v>
      </c>
      <c r="D85" s="6">
        <f>'прил 4 '!H28</f>
        <v>886.66099999999994</v>
      </c>
      <c r="E85" s="6">
        <f>'прил 4 '!I28</f>
        <v>1766.9859999999999</v>
      </c>
      <c r="F85" s="6">
        <f>'прил 4 '!J28</f>
        <v>567.5</v>
      </c>
      <c r="G85" s="6">
        <f>'прил 4 '!K28</f>
        <v>567.5</v>
      </c>
      <c r="H85" s="6">
        <f>'прил 4 '!L28</f>
        <v>567.5</v>
      </c>
    </row>
    <row r="86" spans="1:8" ht="35.450000000000003" customHeight="1" x14ac:dyDescent="0.25">
      <c r="A86" s="69"/>
      <c r="B86" s="72"/>
      <c r="C86" s="20" t="s">
        <v>39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</row>
    <row r="87" spans="1:8" ht="15.75" x14ac:dyDescent="0.25">
      <c r="A87" s="57" t="s">
        <v>68</v>
      </c>
      <c r="B87" s="70" t="s">
        <v>27</v>
      </c>
      <c r="C87" s="22" t="s">
        <v>36</v>
      </c>
      <c r="D87" s="24">
        <f>D88+D89+D90+D91</f>
        <v>84</v>
      </c>
      <c r="E87" s="24">
        <f>E88+E89+E90+E91</f>
        <v>84</v>
      </c>
      <c r="F87" s="24">
        <f>F88+F89+F90+F91</f>
        <v>84</v>
      </c>
      <c r="G87" s="24">
        <f>G88+G89+G90+G91</f>
        <v>84</v>
      </c>
      <c r="H87" s="24">
        <f>H88+H89+H90+H91</f>
        <v>84</v>
      </c>
    </row>
    <row r="88" spans="1:8" ht="31.5" x14ac:dyDescent="0.25">
      <c r="A88" s="68"/>
      <c r="B88" s="71"/>
      <c r="C88" s="12" t="s">
        <v>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5.75" x14ac:dyDescent="0.25">
      <c r="A89" s="68"/>
      <c r="B89" s="71"/>
      <c r="C89" s="12" t="s">
        <v>37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ht="15.75" x14ac:dyDescent="0.25">
      <c r="A90" s="68"/>
      <c r="B90" s="71"/>
      <c r="C90" s="12" t="s">
        <v>38</v>
      </c>
      <c r="D90" s="6">
        <f>'прил 4 '!H29</f>
        <v>84</v>
      </c>
      <c r="E90" s="6">
        <f>'прил 4 '!I29</f>
        <v>84</v>
      </c>
      <c r="F90" s="6">
        <f>'прил 4 '!J29</f>
        <v>84</v>
      </c>
      <c r="G90" s="6">
        <f>'прил 4 '!K29</f>
        <v>84</v>
      </c>
      <c r="H90" s="6">
        <f>'прил 4 '!L29</f>
        <v>84</v>
      </c>
    </row>
    <row r="91" spans="1:8" ht="45" x14ac:dyDescent="0.25">
      <c r="A91" s="69"/>
      <c r="B91" s="72"/>
      <c r="C91" s="20" t="s">
        <v>39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5.75" x14ac:dyDescent="0.25">
      <c r="A92" s="57" t="s">
        <v>69</v>
      </c>
      <c r="B92" s="70" t="s">
        <v>26</v>
      </c>
      <c r="C92" s="22" t="s">
        <v>36</v>
      </c>
      <c r="D92" s="24">
        <f>D93+D94+D95+D96</f>
        <v>30</v>
      </c>
      <c r="E92" s="24">
        <f>E93+E94+E95+E96</f>
        <v>30</v>
      </c>
      <c r="F92" s="24">
        <f>F93+F94+F95+F96</f>
        <v>30</v>
      </c>
      <c r="G92" s="24">
        <f>G93+G94+G95+G96</f>
        <v>30</v>
      </c>
      <c r="H92" s="24">
        <f>H93+H94+H95+H96</f>
        <v>30</v>
      </c>
    </row>
    <row r="93" spans="1:8" ht="31.5" x14ac:dyDescent="0.25">
      <c r="A93" s="68"/>
      <c r="B93" s="71"/>
      <c r="C93" s="12" t="s">
        <v>43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5.75" x14ac:dyDescent="0.25">
      <c r="A94" s="68"/>
      <c r="B94" s="71"/>
      <c r="C94" s="12" t="s">
        <v>37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25.9" customHeight="1" x14ac:dyDescent="0.25">
      <c r="A95" s="68"/>
      <c r="B95" s="71"/>
      <c r="C95" s="12" t="s">
        <v>38</v>
      </c>
      <c r="D95" s="6">
        <f>'прил 4 '!H30</f>
        <v>30</v>
      </c>
      <c r="E95" s="6">
        <f>'прил 4 '!I30</f>
        <v>30</v>
      </c>
      <c r="F95" s="6">
        <f>'прил 4 '!J30</f>
        <v>30</v>
      </c>
      <c r="G95" s="6">
        <f>'прил 4 '!K30</f>
        <v>30</v>
      </c>
      <c r="H95" s="6">
        <f>'прил 4 '!L30</f>
        <v>30</v>
      </c>
    </row>
    <row r="96" spans="1:8" ht="36.6" customHeight="1" x14ac:dyDescent="0.25">
      <c r="A96" s="69"/>
      <c r="B96" s="72"/>
      <c r="C96" s="20" t="s">
        <v>39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28.9" customHeight="1" x14ac:dyDescent="0.25">
      <c r="A97" s="57" t="s">
        <v>70</v>
      </c>
      <c r="B97" s="73" t="s">
        <v>46</v>
      </c>
      <c r="C97" s="22" t="s">
        <v>36</v>
      </c>
      <c r="D97" s="23">
        <f>D98+D99+D100+D101</f>
        <v>208.06</v>
      </c>
      <c r="E97" s="23">
        <f>E98+E99+E100+E101</f>
        <v>0</v>
      </c>
      <c r="F97" s="23">
        <f>F98+F99+F100+F101</f>
        <v>0</v>
      </c>
      <c r="G97" s="23">
        <f>G98+G99+G100+G101</f>
        <v>0</v>
      </c>
      <c r="H97" s="23">
        <f>H98+H99+H100+H101</f>
        <v>0</v>
      </c>
    </row>
    <row r="98" spans="1:8" ht="36.6" customHeight="1" x14ac:dyDescent="0.25">
      <c r="A98" s="68"/>
      <c r="B98" s="74"/>
      <c r="C98" s="12" t="s">
        <v>43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36.6" customHeight="1" x14ac:dyDescent="0.25">
      <c r="A99" s="68"/>
      <c r="B99" s="74"/>
      <c r="C99" s="12" t="s">
        <v>37</v>
      </c>
      <c r="D99" s="4">
        <v>203.06</v>
      </c>
      <c r="E99" s="4">
        <v>0</v>
      </c>
      <c r="F99" s="4">
        <v>0</v>
      </c>
      <c r="G99" s="4">
        <v>0</v>
      </c>
      <c r="H99" s="4">
        <v>0</v>
      </c>
    </row>
    <row r="100" spans="1:8" ht="29.45" customHeight="1" x14ac:dyDescent="0.25">
      <c r="A100" s="68"/>
      <c r="B100" s="74"/>
      <c r="C100" s="12" t="s">
        <v>38</v>
      </c>
      <c r="D100" s="4">
        <f>'прил 4 '!H31</f>
        <v>5</v>
      </c>
      <c r="E100" s="4">
        <f>'прил 4 '!I31</f>
        <v>0</v>
      </c>
      <c r="F100" s="4">
        <f>'прил 4 '!J31</f>
        <v>0</v>
      </c>
      <c r="G100" s="4">
        <f>'прил 4 '!K31</f>
        <v>0</v>
      </c>
      <c r="H100" s="4">
        <f>'прил 4 '!L31</f>
        <v>0</v>
      </c>
    </row>
    <row r="101" spans="1:8" ht="36.6" customHeight="1" x14ac:dyDescent="0.25">
      <c r="A101" s="69"/>
      <c r="B101" s="75"/>
      <c r="C101" s="20" t="s">
        <v>39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33.6" customHeight="1" x14ac:dyDescent="0.25">
      <c r="A102" s="92" t="s">
        <v>97</v>
      </c>
      <c r="B102" s="63" t="s">
        <v>98</v>
      </c>
      <c r="C102" s="43" t="s">
        <v>36</v>
      </c>
      <c r="D102" s="24">
        <v>0</v>
      </c>
      <c r="E102" s="24">
        <v>0</v>
      </c>
      <c r="F102" s="24">
        <v>65</v>
      </c>
      <c r="G102" s="24">
        <v>65</v>
      </c>
      <c r="H102" s="24">
        <v>65</v>
      </c>
    </row>
    <row r="103" spans="1:8" ht="30" x14ac:dyDescent="0.25">
      <c r="A103" s="93"/>
      <c r="B103" s="63"/>
      <c r="C103" s="47" t="s">
        <v>43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5.75" x14ac:dyDescent="0.25">
      <c r="A104" s="93"/>
      <c r="B104" s="63"/>
      <c r="C104" s="47" t="s">
        <v>37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5.75" x14ac:dyDescent="0.25">
      <c r="A105" s="93"/>
      <c r="B105" s="63"/>
      <c r="C105" s="47" t="s">
        <v>38</v>
      </c>
      <c r="D105" s="6">
        <v>0</v>
      </c>
      <c r="E105" s="6">
        <v>0</v>
      </c>
      <c r="F105" s="6">
        <f>'прил 4 '!J32</f>
        <v>65</v>
      </c>
      <c r="G105" s="6">
        <f>'прил 4 '!K32</f>
        <v>65</v>
      </c>
      <c r="H105" s="6">
        <f>'прил 4 '!L32</f>
        <v>65</v>
      </c>
    </row>
    <row r="106" spans="1:8" ht="45" x14ac:dyDescent="0.25">
      <c r="A106" s="94"/>
      <c r="B106" s="63"/>
      <c r="C106" s="47" t="s">
        <v>39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</row>
    <row r="107" spans="1:8" ht="15.75" x14ac:dyDescent="0.25">
      <c r="A107" s="40"/>
      <c r="B107" s="44"/>
      <c r="C107" s="35"/>
      <c r="D107" s="45"/>
      <c r="E107" s="45"/>
      <c r="F107" s="45"/>
      <c r="G107" s="45"/>
      <c r="H107" s="45"/>
    </row>
    <row r="108" spans="1:8" ht="15.75" x14ac:dyDescent="0.25">
      <c r="A108" s="40"/>
      <c r="B108" s="44"/>
      <c r="C108" s="35"/>
      <c r="D108" s="45"/>
      <c r="E108" s="45"/>
      <c r="F108" s="45"/>
      <c r="G108" s="45"/>
      <c r="H108" s="45"/>
    </row>
    <row r="109" spans="1:8" ht="15.75" x14ac:dyDescent="0.25">
      <c r="A109" s="40"/>
      <c r="B109" s="41"/>
      <c r="C109" s="35"/>
      <c r="D109" s="42"/>
      <c r="E109" s="42"/>
      <c r="F109" s="42"/>
      <c r="G109" s="42"/>
      <c r="H109" s="42"/>
    </row>
  </sheetData>
  <mergeCells count="53">
    <mergeCell ref="A30:A34"/>
    <mergeCell ref="B30:B34"/>
    <mergeCell ref="A35:A39"/>
    <mergeCell ref="B35:B39"/>
    <mergeCell ref="A40:A44"/>
    <mergeCell ref="A15:A19"/>
    <mergeCell ref="B15:B19"/>
    <mergeCell ref="A20:A24"/>
    <mergeCell ref="B21:B24"/>
    <mergeCell ref="A25:A29"/>
    <mergeCell ref="B25:B29"/>
    <mergeCell ref="E4:H4"/>
    <mergeCell ref="G6:H6"/>
    <mergeCell ref="D12:H12"/>
    <mergeCell ref="I6:K6"/>
    <mergeCell ref="F7:H7"/>
    <mergeCell ref="I7:K7"/>
    <mergeCell ref="A9:H9"/>
    <mergeCell ref="B11:B13"/>
    <mergeCell ref="C11:C13"/>
    <mergeCell ref="D11:H11"/>
    <mergeCell ref="F1:H1"/>
    <mergeCell ref="I1:K1"/>
    <mergeCell ref="F2:H2"/>
    <mergeCell ref="I2:K2"/>
    <mergeCell ref="E3:H3"/>
    <mergeCell ref="B40:B44"/>
    <mergeCell ref="A45:A49"/>
    <mergeCell ref="B45:B49"/>
    <mergeCell ref="A50:A54"/>
    <mergeCell ref="B50:B54"/>
    <mergeCell ref="A55:A59"/>
    <mergeCell ref="B56:B59"/>
    <mergeCell ref="A60:A64"/>
    <mergeCell ref="B60:B64"/>
    <mergeCell ref="A65:A68"/>
    <mergeCell ref="B65:B68"/>
    <mergeCell ref="A69:A72"/>
    <mergeCell ref="B69:B72"/>
    <mergeCell ref="B102:B106"/>
    <mergeCell ref="A73:A76"/>
    <mergeCell ref="B73:B76"/>
    <mergeCell ref="A92:A96"/>
    <mergeCell ref="B92:B96"/>
    <mergeCell ref="A97:A101"/>
    <mergeCell ref="B97:B101"/>
    <mergeCell ref="A77:A81"/>
    <mergeCell ref="B78:B81"/>
    <mergeCell ref="A82:A86"/>
    <mergeCell ref="B82:B86"/>
    <mergeCell ref="A87:A91"/>
    <mergeCell ref="B87:B91"/>
    <mergeCell ref="A102:A106"/>
  </mergeCells>
  <pageMargins left="0.9055118110236221" right="0.19685039370078741" top="0.78740157480314965" bottom="0.78740157480314965" header="0" footer="0"/>
  <pageSetup paperSize="9" scale="54" orientation="portrait" r:id="rId1"/>
  <rowBreaks count="1" manualBreakCount="1">
    <brk id="44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4 </vt:lpstr>
      <vt:lpstr>Прил 5 </vt:lpstr>
      <vt:lpstr>'Прил 5 '!Заголовки_для_печати</vt:lpstr>
      <vt:lpstr>'прил 4 '!Область_печати</vt:lpstr>
      <vt:lpstr>'Прил 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Черепкова Александра Александровна</cp:lastModifiedBy>
  <cp:lastPrinted>2022-03-23T02:03:13Z</cp:lastPrinted>
  <dcterms:created xsi:type="dcterms:W3CDTF">2020-09-22T01:51:47Z</dcterms:created>
  <dcterms:modified xsi:type="dcterms:W3CDTF">2022-03-24T01:47:49Z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