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3 " sheetId="1" r:id="rId1"/>
  </sheets>
  <externalReferences>
    <externalReference r:id="rId2"/>
  </externalReferences>
  <definedNames>
    <definedName name="_xlnm.Print_Area" localSheetId="0">'прил 3 '!$A$1:$C$74</definedName>
  </definedNames>
  <calcPr calcId="145621"/>
</workbook>
</file>

<file path=xl/calcChain.xml><?xml version="1.0" encoding="utf-8"?>
<calcChain xmlns="http://schemas.openxmlformats.org/spreadsheetml/2006/main">
  <c r="E74" i="1" l="1"/>
  <c r="C70" i="1"/>
  <c r="E67" i="1"/>
  <c r="C67" i="1"/>
  <c r="C66" i="1" s="1"/>
  <c r="D66" i="1"/>
  <c r="E66" i="1" s="1"/>
  <c r="E65" i="1"/>
  <c r="E64" i="1"/>
  <c r="E63" i="1"/>
  <c r="C63" i="1"/>
  <c r="E62" i="1"/>
  <c r="E61" i="1"/>
  <c r="C61" i="1"/>
  <c r="E59" i="1"/>
  <c r="C59" i="1"/>
  <c r="E58" i="1"/>
  <c r="C58" i="1"/>
  <c r="E57" i="1"/>
  <c r="E56" i="1"/>
  <c r="E55" i="1"/>
  <c r="C55" i="1"/>
  <c r="C54" i="1" s="1"/>
  <c r="D54" i="1"/>
  <c r="E54" i="1" s="1"/>
  <c r="E53" i="1"/>
  <c r="C53" i="1"/>
  <c r="C49" i="1" s="1"/>
  <c r="E51" i="1"/>
  <c r="C51" i="1"/>
  <c r="C50" i="1"/>
  <c r="D49" i="1"/>
  <c r="E49" i="1" s="1"/>
  <c r="E48" i="1"/>
  <c r="E46" i="1"/>
  <c r="E45" i="1"/>
  <c r="C45" i="1"/>
  <c r="E42" i="1"/>
  <c r="D41" i="1"/>
  <c r="E41" i="1" s="1"/>
  <c r="C41" i="1"/>
  <c r="E40" i="1"/>
  <c r="E39" i="1"/>
  <c r="E38" i="1"/>
  <c r="D37" i="1"/>
  <c r="E37" i="1" s="1"/>
  <c r="C37" i="1"/>
  <c r="E35" i="1"/>
  <c r="D34" i="1"/>
  <c r="E34" i="1" s="1"/>
  <c r="C34" i="1"/>
  <c r="E33" i="1"/>
  <c r="D32" i="1"/>
  <c r="E32" i="1" s="1"/>
  <c r="C32" i="1"/>
  <c r="E31" i="1"/>
  <c r="C31" i="1"/>
  <c r="E30" i="1"/>
  <c r="C30" i="1"/>
  <c r="E29" i="1"/>
  <c r="D28" i="1"/>
  <c r="E28" i="1" s="1"/>
  <c r="C28" i="1"/>
  <c r="E27" i="1"/>
  <c r="D26" i="1"/>
  <c r="E26" i="1" s="1"/>
  <c r="C26" i="1"/>
  <c r="E25" i="1"/>
  <c r="E24" i="1"/>
  <c r="E23" i="1"/>
  <c r="D23" i="1"/>
  <c r="C23" i="1"/>
  <c r="E22" i="1"/>
  <c r="E21" i="1"/>
  <c r="E20" i="1"/>
  <c r="E19" i="1"/>
  <c r="D18" i="1"/>
  <c r="E18" i="1" s="1"/>
  <c r="C18" i="1"/>
  <c r="E17" i="1"/>
  <c r="D16" i="1"/>
  <c r="E16" i="1" s="1"/>
  <c r="C16" i="1"/>
  <c r="E15" i="1"/>
  <c r="D14" i="1"/>
  <c r="E14" i="1" s="1"/>
  <c r="C14" i="1"/>
  <c r="C13" i="1"/>
  <c r="C44" i="1" l="1"/>
  <c r="C43" i="1" s="1"/>
  <c r="C74" i="1" s="1"/>
  <c r="D13" i="1"/>
  <c r="D44" i="1"/>
  <c r="E44" i="1" l="1"/>
  <c r="D43" i="1"/>
  <c r="E43" i="1" s="1"/>
  <c r="D60" i="1"/>
  <c r="E60" i="1" s="1"/>
  <c r="E13" i="1"/>
  <c r="C80" i="1"/>
</calcChain>
</file>

<file path=xl/sharedStrings.xml><?xml version="1.0" encoding="utf-8"?>
<sst xmlns="http://schemas.openxmlformats.org/spreadsheetml/2006/main" count="139" uniqueCount="137">
  <si>
    <t>Приложение №3</t>
  </si>
  <si>
    <t>к проекту решения Думы Ханкайского</t>
  </si>
  <si>
    <t xml:space="preserve"> муниципального округа</t>
  </si>
  <si>
    <t>от  __.__.__ №___</t>
  </si>
  <si>
    <t>к  решению Думы Ханкайского</t>
  </si>
  <si>
    <t>от 19.12.2023 №670</t>
  </si>
  <si>
    <t>Объемы</t>
  </si>
  <si>
    <t>доходов бюджета Ханкайского муниципального округа на 2024 год</t>
  </si>
  <si>
    <t>(рублей)</t>
  </si>
  <si>
    <t>Код бюджетной классификации Российской Федерации</t>
  </si>
  <si>
    <t>Наименование налога (сбора)</t>
  </si>
  <si>
    <t>Сумма 2024 год</t>
  </si>
  <si>
    <t>Утверждено 2023</t>
  </si>
  <si>
    <t>Отклонения от утв 2023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</si>
  <si>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</si>
  <si>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</si>
  <si>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</si>
  <si>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</si>
  <si>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</si>
  <si>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</si>
  <si>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</si>
  <si>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</si>
  <si>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</si>
  <si>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</si>
  <si>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</si>
  <si>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</si>
  <si>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</si>
  <si>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</si>
  <si>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</si>
  <si>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 налог на вмененный доход, для отдельных видов деятельности</t>
  </si>
  <si>
    <t>1 05 03000 01 0000 110</t>
  </si>
  <si>
    <t>Единый сельскохозяйственный налог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</si>
  <si>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</si>
  <si>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</si>
  <si>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</si>
  <si>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</si>
  <si>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</si>
  <si>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</si>
  <si>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</si>
  <si>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</si>
  <si>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</si>
  <si>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</si>
  <si>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</si>
  <si>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</si>
  <si>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</si>
  <si>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</si>
  <si>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</si>
  <si>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</si>
  <si>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</si>
  <si>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</si>
  <si>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</si>
  <si>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</si>
  <si>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</si>
  <si>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</si>
  <si>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</si>
  <si>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</si>
  <si>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</si>
  <si>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 ГОСУДАРСТВА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</si>
  <si>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</si>
  <si>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</si>
  <si>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</si>
  <si>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</si>
  <si>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</si>
  <si>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</si>
  <si>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</si>
  <si>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</si>
  <si>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1 14 06012 14 0000 430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</si>
  <si>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</si>
  <si>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</si>
  <si>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</si>
  <si>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</si>
  <si>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</si>
  <si>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</si>
  <si>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</si>
  <si>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</si>
  <si>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</si>
  <si>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</si>
  <si>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</si>
  <si>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</si>
  <si>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</si>
  <si>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</si>
  <si>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</si>
  <si>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</si>
  <si>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</si>
  <si>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</si>
  <si>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</si>
  <si>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</si>
  <si>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</si>
  <si>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</si>
  <si>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</si>
  <si>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</si>
  <si>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</si>
  <si>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</si>
  <si>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</si>
  <si>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</si>
  <si>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</si>
  <si>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</si>
  <si>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</si>
  <si>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</si>
  <si>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</si>
  <si>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</si>
  <si>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</si>
  <si>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</si>
  <si>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 xml:space="preserve"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</si>
  <si>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</si>
  <si>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</si>
  <si>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</si>
  <si>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</si>
  <si>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2 02 35260 14 0000 150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</si>
  <si>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</si>
  <si>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</si>
  <si>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</si>
  <si>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2 02 35469 14 0000 150</t>
  </si>
  <si>
    <t>Субвенции бюджетам муниципальных округов на проведение Всероссийской переписи населения 2020 года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</si>
  <si>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</si>
  <si>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</si>
  <si>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</si>
  <si>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</si>
  <si>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</si>
  <si>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</si>
  <si>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</si>
  <si>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</si>
  <si>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2 02 45179 14 0000 150</t>
  </si>
  <si>
    <t xml:space="preserve"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</si>
  <si>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2 02 45303 14 0000 150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</si>
  <si>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</si>
  <si>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2 02 49999 14 0000 150</t>
  </si>
  <si>
    <t>Прочие межбюджетные трансферты, передаваемые бюджетам муниципальных округов</t>
  </si>
  <si>
    <t>2 07 00000 00 0000 000</t>
  </si>
  <si>
    <t>ПРОЧИЕ БЕЗВОЗМЕЗДНЫЕ ПОСТУПЛЕНИЯ</t>
  </si>
  <si>
    <t>2 07 04050 14 0000 150</t>
  </si>
  <si>
    <t>Прочие безвозмездные поступления в бюджеты муниципальных округов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</si>
  <si>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</si>
  <si>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</si>
  <si>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2 18 04030 14 0000 150</t>
  </si>
  <si>
    <t>Доходы бюджетов муниципальных округов от возврата иными организациями остатков субсидий прошлых лет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</si>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</sst>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0" fillId="0" borderId="5">
      <alignment horizontal="center" vertical="center" wrapText="1"/>
    </xf>
    <xf numFmtId="4" fontId="11" fillId="2" borderId="5">
      <alignment horizontal="right" vertical="top" shrinkToFit="1"/>
    </xf>
    <xf numFmtId="0" fontId="12" fillId="3" borderId="5">
      <alignment vertical="top" wrapText="1"/>
    </xf>
    <xf numFmtId="4" fontId="12" fillId="0" borderId="6">
      <alignment horizontal="right" wrapText="1"/>
    </xf>
    <xf numFmtId="0" fontId="13" fillId="0" borderId="0">
      <alignment vertical="top" wrapText="1"/>
    </xf>
    <xf numFmtId="0" fontId="14" fillId="0" borderId="0"/>
    <xf numFmtId="0" fontId="13" fillId="0" borderId="0">
      <alignment vertical="top" wrapText="1"/>
    </xf>
    <xf numFmtId="0" fontId="13" fillId="0" borderId="0">
      <alignment vertical="top" wrapText="1"/>
    </xf>
  </cellStyleXfs>
  <cellXfs count="58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/>
    <xf numFmtId="164" fontId="7" fillId="0" borderId="0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vertical="top"/>
    </xf>
    <xf numFmtId="4" fontId="8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/>
    <xf numFmtId="4" fontId="5" fillId="0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/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4" fontId="4" fillId="0" borderId="1" xfId="0" applyNumberFormat="1" applyFont="1" applyFill="1" applyBorder="1"/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/>
      <sheetData sheetId="4">
        <row r="31">
          <cell r="B31">
            <v>72299680.75</v>
          </cell>
        </row>
        <row r="61">
          <cell r="B61">
            <v>568963286.0999999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BreakPreview" topLeftCell="A65" zoomScale="93" zoomScaleNormal="100" zoomScaleSheetLayoutView="93" workbookViewId="0">
      <selection activeCell="A52" sqref="A52"/>
    </sheetView>
  </sheetViews>
  <sheetFormatPr defaultRowHeight="17" outlineLevelRow="1" x14ac:dyDescent="0.25"/>
  <cols>
    <col min="1" max="1" width="29.125" style="1" customWidth="1"/>
    <col min="2" max="2" width="56.25" style="1" customWidth="1"/>
    <col min="3" max="3" width="19.375" style="7" customWidth="1"/>
    <col min="4" max="4" width="23.875" style="3" hidden="1" customWidth="1"/>
    <col min="5" max="5" width="19.375" style="3" hidden="1" customWidth="1"/>
    <col min="6" max="6" width="18.25" style="4" customWidth="1"/>
    <col min="7" max="7" width="19.625" style="4" customWidth="1"/>
    <col min="8" max="8" width="18.875" style="4" customWidth="1"/>
    <col min="9" max="10" width="9" style="4"/>
    <col min="11" max="192" width="9" style="3"/>
    <col min="193" max="193" width="26.375" style="3" customWidth="1"/>
    <col min="194" max="194" width="78.375" style="3" customWidth="1"/>
    <col min="195" max="195" width="19.625" style="3" customWidth="1"/>
    <col min="196" max="254" width="9" style="3"/>
    <col min="255" max="255" width="24.375" style="3" customWidth="1"/>
    <col min="256" max="256" width="78.375" style="3" customWidth="1"/>
    <col min="257" max="257" width="18.125" style="3" customWidth="1"/>
    <col min="258" max="258" width="7" style="3" customWidth="1"/>
    <col min="259" max="259" width="5.375" style="3" customWidth="1"/>
    <col min="260" max="448" width="9" style="3"/>
    <col min="449" max="449" width="26.375" style="3" customWidth="1"/>
    <col min="450" max="450" width="78.375" style="3" customWidth="1"/>
    <col min="451" max="451" width="19.625" style="3" customWidth="1"/>
    <col min="452" max="510" width="9" style="3"/>
    <col min="511" max="511" width="24.375" style="3" customWidth="1"/>
    <col min="512" max="512" width="78.375" style="3" customWidth="1"/>
    <col min="513" max="513" width="18.125" style="3" customWidth="1"/>
    <col min="514" max="514" width="7" style="3" customWidth="1"/>
    <col min="515" max="515" width="5.375" style="3" customWidth="1"/>
    <col min="516" max="704" width="9" style="3"/>
    <col min="705" max="705" width="26.375" style="3" customWidth="1"/>
    <col min="706" max="706" width="78.375" style="3" customWidth="1"/>
    <col min="707" max="707" width="19.625" style="3" customWidth="1"/>
    <col min="708" max="766" width="9" style="3"/>
    <col min="767" max="767" width="24.375" style="3" customWidth="1"/>
    <col min="768" max="768" width="78.375" style="3" customWidth="1"/>
    <col min="769" max="769" width="18.125" style="3" customWidth="1"/>
    <col min="770" max="770" width="7" style="3" customWidth="1"/>
    <col min="771" max="771" width="5.375" style="3" customWidth="1"/>
    <col min="772" max="960" width="9" style="3"/>
    <col min="961" max="961" width="26.375" style="3" customWidth="1"/>
    <col min="962" max="962" width="78.375" style="3" customWidth="1"/>
    <col min="963" max="963" width="19.625" style="3" customWidth="1"/>
    <col min="964" max="1022" width="9" style="3"/>
    <col min="1023" max="1023" width="24.375" style="3" customWidth="1"/>
    <col min="1024" max="1024" width="78.375" style="3" customWidth="1"/>
    <col min="1025" max="1025" width="18.125" style="3" customWidth="1"/>
    <col min="1026" max="1026" width="7" style="3" customWidth="1"/>
    <col min="1027" max="1027" width="5.375" style="3" customWidth="1"/>
    <col min="1028" max="1216" width="9" style="3"/>
    <col min="1217" max="1217" width="26.375" style="3" customWidth="1"/>
    <col min="1218" max="1218" width="78.375" style="3" customWidth="1"/>
    <col min="1219" max="1219" width="19.625" style="3" customWidth="1"/>
    <col min="1220" max="1278" width="9" style="3"/>
    <col min="1279" max="1279" width="24.375" style="3" customWidth="1"/>
    <col min="1280" max="1280" width="78.375" style="3" customWidth="1"/>
    <col min="1281" max="1281" width="18.125" style="3" customWidth="1"/>
    <col min="1282" max="1282" width="7" style="3" customWidth="1"/>
    <col min="1283" max="1283" width="5.375" style="3" customWidth="1"/>
    <col min="1284" max="1472" width="9" style="3"/>
    <col min="1473" max="1473" width="26.375" style="3" customWidth="1"/>
    <col min="1474" max="1474" width="78.375" style="3" customWidth="1"/>
    <col min="1475" max="1475" width="19.625" style="3" customWidth="1"/>
    <col min="1476" max="1534" width="9" style="3"/>
    <col min="1535" max="1535" width="24.375" style="3" customWidth="1"/>
    <col min="1536" max="1536" width="78.375" style="3" customWidth="1"/>
    <col min="1537" max="1537" width="18.125" style="3" customWidth="1"/>
    <col min="1538" max="1538" width="7" style="3" customWidth="1"/>
    <col min="1539" max="1539" width="5.375" style="3" customWidth="1"/>
    <col min="1540" max="1728" width="9" style="3"/>
    <col min="1729" max="1729" width="26.375" style="3" customWidth="1"/>
    <col min="1730" max="1730" width="78.375" style="3" customWidth="1"/>
    <col min="1731" max="1731" width="19.625" style="3" customWidth="1"/>
    <col min="1732" max="1790" width="9" style="3"/>
    <col min="1791" max="1791" width="24.375" style="3" customWidth="1"/>
    <col min="1792" max="1792" width="78.375" style="3" customWidth="1"/>
    <col min="1793" max="1793" width="18.125" style="3" customWidth="1"/>
    <col min="1794" max="1794" width="7" style="3" customWidth="1"/>
    <col min="1795" max="1795" width="5.375" style="3" customWidth="1"/>
    <col min="1796" max="1984" width="9" style="3"/>
    <col min="1985" max="1985" width="26.375" style="3" customWidth="1"/>
    <col min="1986" max="1986" width="78.375" style="3" customWidth="1"/>
    <col min="1987" max="1987" width="19.625" style="3" customWidth="1"/>
    <col min="1988" max="2046" width="9" style="3"/>
    <col min="2047" max="2047" width="24.375" style="3" customWidth="1"/>
    <col min="2048" max="2048" width="78.375" style="3" customWidth="1"/>
    <col min="2049" max="2049" width="18.125" style="3" customWidth="1"/>
    <col min="2050" max="2050" width="7" style="3" customWidth="1"/>
    <col min="2051" max="2051" width="5.375" style="3" customWidth="1"/>
    <col min="2052" max="2240" width="9" style="3"/>
    <col min="2241" max="2241" width="26.375" style="3" customWidth="1"/>
    <col min="2242" max="2242" width="78.375" style="3" customWidth="1"/>
    <col min="2243" max="2243" width="19.625" style="3" customWidth="1"/>
    <col min="2244" max="2302" width="9" style="3"/>
    <col min="2303" max="2303" width="24.375" style="3" customWidth="1"/>
    <col min="2304" max="2304" width="78.375" style="3" customWidth="1"/>
    <col min="2305" max="2305" width="18.125" style="3" customWidth="1"/>
    <col min="2306" max="2306" width="7" style="3" customWidth="1"/>
    <col min="2307" max="2307" width="5.375" style="3" customWidth="1"/>
    <col min="2308" max="2496" width="9" style="3"/>
    <col min="2497" max="2497" width="26.375" style="3" customWidth="1"/>
    <col min="2498" max="2498" width="78.375" style="3" customWidth="1"/>
    <col min="2499" max="2499" width="19.625" style="3" customWidth="1"/>
    <col min="2500" max="2558" width="9" style="3"/>
    <col min="2559" max="2559" width="24.375" style="3" customWidth="1"/>
    <col min="2560" max="2560" width="78.375" style="3" customWidth="1"/>
    <col min="2561" max="2561" width="18.125" style="3" customWidth="1"/>
    <col min="2562" max="2562" width="7" style="3" customWidth="1"/>
    <col min="2563" max="2563" width="5.375" style="3" customWidth="1"/>
    <col min="2564" max="2752" width="9" style="3"/>
    <col min="2753" max="2753" width="26.375" style="3" customWidth="1"/>
    <col min="2754" max="2754" width="78.375" style="3" customWidth="1"/>
    <col min="2755" max="2755" width="19.625" style="3" customWidth="1"/>
    <col min="2756" max="2814" width="9" style="3"/>
    <col min="2815" max="2815" width="24.375" style="3" customWidth="1"/>
    <col min="2816" max="2816" width="78.375" style="3" customWidth="1"/>
    <col min="2817" max="2817" width="18.125" style="3" customWidth="1"/>
    <col min="2818" max="2818" width="7" style="3" customWidth="1"/>
    <col min="2819" max="2819" width="5.375" style="3" customWidth="1"/>
    <col min="2820" max="3008" width="9" style="3"/>
    <col min="3009" max="3009" width="26.375" style="3" customWidth="1"/>
    <col min="3010" max="3010" width="78.375" style="3" customWidth="1"/>
    <col min="3011" max="3011" width="19.625" style="3" customWidth="1"/>
    <col min="3012" max="3070" width="9" style="3"/>
    <col min="3071" max="3071" width="24.375" style="3" customWidth="1"/>
    <col min="3072" max="3072" width="78.375" style="3" customWidth="1"/>
    <col min="3073" max="3073" width="18.125" style="3" customWidth="1"/>
    <col min="3074" max="3074" width="7" style="3" customWidth="1"/>
    <col min="3075" max="3075" width="5.375" style="3" customWidth="1"/>
    <col min="3076" max="3264" width="9" style="3"/>
    <col min="3265" max="3265" width="26.375" style="3" customWidth="1"/>
    <col min="3266" max="3266" width="78.375" style="3" customWidth="1"/>
    <col min="3267" max="3267" width="19.625" style="3" customWidth="1"/>
    <col min="3268" max="3326" width="9" style="3"/>
    <col min="3327" max="3327" width="24.375" style="3" customWidth="1"/>
    <col min="3328" max="3328" width="78.375" style="3" customWidth="1"/>
    <col min="3329" max="3329" width="18.125" style="3" customWidth="1"/>
    <col min="3330" max="3330" width="7" style="3" customWidth="1"/>
    <col min="3331" max="3331" width="5.375" style="3" customWidth="1"/>
    <col min="3332" max="3520" width="9" style="3"/>
    <col min="3521" max="3521" width="26.375" style="3" customWidth="1"/>
    <col min="3522" max="3522" width="78.375" style="3" customWidth="1"/>
    <col min="3523" max="3523" width="19.625" style="3" customWidth="1"/>
    <col min="3524" max="3582" width="9" style="3"/>
    <col min="3583" max="3583" width="24.375" style="3" customWidth="1"/>
    <col min="3584" max="3584" width="78.375" style="3" customWidth="1"/>
    <col min="3585" max="3585" width="18.125" style="3" customWidth="1"/>
    <col min="3586" max="3586" width="7" style="3" customWidth="1"/>
    <col min="3587" max="3587" width="5.375" style="3" customWidth="1"/>
    <col min="3588" max="3776" width="9" style="3"/>
    <col min="3777" max="3777" width="26.375" style="3" customWidth="1"/>
    <col min="3778" max="3778" width="78.375" style="3" customWidth="1"/>
    <col min="3779" max="3779" width="19.625" style="3" customWidth="1"/>
    <col min="3780" max="3838" width="9" style="3"/>
    <col min="3839" max="3839" width="24.375" style="3" customWidth="1"/>
    <col min="3840" max="3840" width="78.375" style="3" customWidth="1"/>
    <col min="3841" max="3841" width="18.125" style="3" customWidth="1"/>
    <col min="3842" max="3842" width="7" style="3" customWidth="1"/>
    <col min="3843" max="3843" width="5.375" style="3" customWidth="1"/>
    <col min="3844" max="4032" width="9" style="3"/>
    <col min="4033" max="4033" width="26.375" style="3" customWidth="1"/>
    <col min="4034" max="4034" width="78.375" style="3" customWidth="1"/>
    <col min="4035" max="4035" width="19.625" style="3" customWidth="1"/>
    <col min="4036" max="4094" width="9" style="3"/>
    <col min="4095" max="4095" width="24.375" style="3" customWidth="1"/>
    <col min="4096" max="4096" width="78.375" style="3" customWidth="1"/>
    <col min="4097" max="4097" width="18.125" style="3" customWidth="1"/>
    <col min="4098" max="4098" width="7" style="3" customWidth="1"/>
    <col min="4099" max="4099" width="5.375" style="3" customWidth="1"/>
    <col min="4100" max="4288" width="9" style="3"/>
    <col min="4289" max="4289" width="26.375" style="3" customWidth="1"/>
    <col min="4290" max="4290" width="78.375" style="3" customWidth="1"/>
    <col min="4291" max="4291" width="19.625" style="3" customWidth="1"/>
    <col min="4292" max="4350" width="9" style="3"/>
    <col min="4351" max="4351" width="24.375" style="3" customWidth="1"/>
    <col min="4352" max="4352" width="78.375" style="3" customWidth="1"/>
    <col min="4353" max="4353" width="18.125" style="3" customWidth="1"/>
    <col min="4354" max="4354" width="7" style="3" customWidth="1"/>
    <col min="4355" max="4355" width="5.375" style="3" customWidth="1"/>
    <col min="4356" max="4544" width="9" style="3"/>
    <col min="4545" max="4545" width="26.375" style="3" customWidth="1"/>
    <col min="4546" max="4546" width="78.375" style="3" customWidth="1"/>
    <col min="4547" max="4547" width="19.625" style="3" customWidth="1"/>
    <col min="4548" max="4606" width="9" style="3"/>
    <col min="4607" max="4607" width="24.375" style="3" customWidth="1"/>
    <col min="4608" max="4608" width="78.375" style="3" customWidth="1"/>
    <col min="4609" max="4609" width="18.125" style="3" customWidth="1"/>
    <col min="4610" max="4610" width="7" style="3" customWidth="1"/>
    <col min="4611" max="4611" width="5.375" style="3" customWidth="1"/>
    <col min="4612" max="4800" width="9" style="3"/>
    <col min="4801" max="4801" width="26.375" style="3" customWidth="1"/>
    <col min="4802" max="4802" width="78.375" style="3" customWidth="1"/>
    <col min="4803" max="4803" width="19.625" style="3" customWidth="1"/>
    <col min="4804" max="4862" width="9" style="3"/>
    <col min="4863" max="4863" width="24.375" style="3" customWidth="1"/>
    <col min="4864" max="4864" width="78.375" style="3" customWidth="1"/>
    <col min="4865" max="4865" width="18.125" style="3" customWidth="1"/>
    <col min="4866" max="4866" width="7" style="3" customWidth="1"/>
    <col min="4867" max="4867" width="5.375" style="3" customWidth="1"/>
    <col min="4868" max="5056" width="9" style="3"/>
    <col min="5057" max="5057" width="26.375" style="3" customWidth="1"/>
    <col min="5058" max="5058" width="78.375" style="3" customWidth="1"/>
    <col min="5059" max="5059" width="19.625" style="3" customWidth="1"/>
    <col min="5060" max="5118" width="9" style="3"/>
    <col min="5119" max="5119" width="24.375" style="3" customWidth="1"/>
    <col min="5120" max="5120" width="78.375" style="3" customWidth="1"/>
    <col min="5121" max="5121" width="18.125" style="3" customWidth="1"/>
    <col min="5122" max="5122" width="7" style="3" customWidth="1"/>
    <col min="5123" max="5123" width="5.375" style="3" customWidth="1"/>
    <col min="5124" max="5312" width="9" style="3"/>
    <col min="5313" max="5313" width="26.375" style="3" customWidth="1"/>
    <col min="5314" max="5314" width="78.375" style="3" customWidth="1"/>
    <col min="5315" max="5315" width="19.625" style="3" customWidth="1"/>
    <col min="5316" max="5374" width="9" style="3"/>
    <col min="5375" max="5375" width="24.375" style="3" customWidth="1"/>
    <col min="5376" max="5376" width="78.375" style="3" customWidth="1"/>
    <col min="5377" max="5377" width="18.125" style="3" customWidth="1"/>
    <col min="5378" max="5378" width="7" style="3" customWidth="1"/>
    <col min="5379" max="5379" width="5.375" style="3" customWidth="1"/>
    <col min="5380" max="5568" width="9" style="3"/>
    <col min="5569" max="5569" width="26.375" style="3" customWidth="1"/>
    <col min="5570" max="5570" width="78.375" style="3" customWidth="1"/>
    <col min="5571" max="5571" width="19.625" style="3" customWidth="1"/>
    <col min="5572" max="5630" width="9" style="3"/>
    <col min="5631" max="5631" width="24.375" style="3" customWidth="1"/>
    <col min="5632" max="5632" width="78.375" style="3" customWidth="1"/>
    <col min="5633" max="5633" width="18.125" style="3" customWidth="1"/>
    <col min="5634" max="5634" width="7" style="3" customWidth="1"/>
    <col min="5635" max="5635" width="5.375" style="3" customWidth="1"/>
    <col min="5636" max="5824" width="9" style="3"/>
    <col min="5825" max="5825" width="26.375" style="3" customWidth="1"/>
    <col min="5826" max="5826" width="78.375" style="3" customWidth="1"/>
    <col min="5827" max="5827" width="19.625" style="3" customWidth="1"/>
    <col min="5828" max="5886" width="9" style="3"/>
    <col min="5887" max="5887" width="24.375" style="3" customWidth="1"/>
    <col min="5888" max="5888" width="78.375" style="3" customWidth="1"/>
    <col min="5889" max="5889" width="18.125" style="3" customWidth="1"/>
    <col min="5890" max="5890" width="7" style="3" customWidth="1"/>
    <col min="5891" max="5891" width="5.375" style="3" customWidth="1"/>
    <col min="5892" max="6080" width="9" style="3"/>
    <col min="6081" max="6081" width="26.375" style="3" customWidth="1"/>
    <col min="6082" max="6082" width="78.375" style="3" customWidth="1"/>
    <col min="6083" max="6083" width="19.625" style="3" customWidth="1"/>
    <col min="6084" max="6142" width="9" style="3"/>
    <col min="6143" max="6143" width="24.375" style="3" customWidth="1"/>
    <col min="6144" max="6144" width="78.375" style="3" customWidth="1"/>
    <col min="6145" max="6145" width="18.125" style="3" customWidth="1"/>
    <col min="6146" max="6146" width="7" style="3" customWidth="1"/>
    <col min="6147" max="6147" width="5.375" style="3" customWidth="1"/>
    <col min="6148" max="6336" width="9" style="3"/>
    <col min="6337" max="6337" width="26.375" style="3" customWidth="1"/>
    <col min="6338" max="6338" width="78.375" style="3" customWidth="1"/>
    <col min="6339" max="6339" width="19.625" style="3" customWidth="1"/>
    <col min="6340" max="6398" width="9" style="3"/>
    <col min="6399" max="6399" width="24.375" style="3" customWidth="1"/>
    <col min="6400" max="6400" width="78.375" style="3" customWidth="1"/>
    <col min="6401" max="6401" width="18.125" style="3" customWidth="1"/>
    <col min="6402" max="6402" width="7" style="3" customWidth="1"/>
    <col min="6403" max="6403" width="5.375" style="3" customWidth="1"/>
    <col min="6404" max="6592" width="9" style="3"/>
    <col min="6593" max="6593" width="26.375" style="3" customWidth="1"/>
    <col min="6594" max="6594" width="78.375" style="3" customWidth="1"/>
    <col min="6595" max="6595" width="19.625" style="3" customWidth="1"/>
    <col min="6596" max="6654" width="9" style="3"/>
    <col min="6655" max="6655" width="24.375" style="3" customWidth="1"/>
    <col min="6656" max="6656" width="78.375" style="3" customWidth="1"/>
    <col min="6657" max="6657" width="18.125" style="3" customWidth="1"/>
    <col min="6658" max="6658" width="7" style="3" customWidth="1"/>
    <col min="6659" max="6659" width="5.375" style="3" customWidth="1"/>
    <col min="6660" max="6848" width="9" style="3"/>
    <col min="6849" max="6849" width="26.375" style="3" customWidth="1"/>
    <col min="6850" max="6850" width="78.375" style="3" customWidth="1"/>
    <col min="6851" max="6851" width="19.625" style="3" customWidth="1"/>
    <col min="6852" max="6910" width="9" style="3"/>
    <col min="6911" max="6911" width="24.375" style="3" customWidth="1"/>
    <col min="6912" max="6912" width="78.375" style="3" customWidth="1"/>
    <col min="6913" max="6913" width="18.125" style="3" customWidth="1"/>
    <col min="6914" max="6914" width="7" style="3" customWidth="1"/>
    <col min="6915" max="6915" width="5.375" style="3" customWidth="1"/>
    <col min="6916" max="7104" width="9" style="3"/>
    <col min="7105" max="7105" width="26.375" style="3" customWidth="1"/>
    <col min="7106" max="7106" width="78.375" style="3" customWidth="1"/>
    <col min="7107" max="7107" width="19.625" style="3" customWidth="1"/>
    <col min="7108" max="7166" width="9" style="3"/>
    <col min="7167" max="7167" width="24.375" style="3" customWidth="1"/>
    <col min="7168" max="7168" width="78.375" style="3" customWidth="1"/>
    <col min="7169" max="7169" width="18.125" style="3" customWidth="1"/>
    <col min="7170" max="7170" width="7" style="3" customWidth="1"/>
    <col min="7171" max="7171" width="5.375" style="3" customWidth="1"/>
    <col min="7172" max="7360" width="9" style="3"/>
    <col min="7361" max="7361" width="26.375" style="3" customWidth="1"/>
    <col min="7362" max="7362" width="78.375" style="3" customWidth="1"/>
    <col min="7363" max="7363" width="19.625" style="3" customWidth="1"/>
    <col min="7364" max="7422" width="9" style="3"/>
    <col min="7423" max="7423" width="24.375" style="3" customWidth="1"/>
    <col min="7424" max="7424" width="78.375" style="3" customWidth="1"/>
    <col min="7425" max="7425" width="18.125" style="3" customWidth="1"/>
    <col min="7426" max="7426" width="7" style="3" customWidth="1"/>
    <col min="7427" max="7427" width="5.375" style="3" customWidth="1"/>
    <col min="7428" max="7616" width="9" style="3"/>
    <col min="7617" max="7617" width="26.375" style="3" customWidth="1"/>
    <col min="7618" max="7618" width="78.375" style="3" customWidth="1"/>
    <col min="7619" max="7619" width="19.625" style="3" customWidth="1"/>
    <col min="7620" max="7678" width="9" style="3"/>
    <col min="7679" max="7679" width="24.375" style="3" customWidth="1"/>
    <col min="7680" max="7680" width="78.375" style="3" customWidth="1"/>
    <col min="7681" max="7681" width="18.125" style="3" customWidth="1"/>
    <col min="7682" max="7682" width="7" style="3" customWidth="1"/>
    <col min="7683" max="7683" width="5.375" style="3" customWidth="1"/>
    <col min="7684" max="7872" width="9" style="3"/>
    <col min="7873" max="7873" width="26.375" style="3" customWidth="1"/>
    <col min="7874" max="7874" width="78.375" style="3" customWidth="1"/>
    <col min="7875" max="7875" width="19.625" style="3" customWidth="1"/>
    <col min="7876" max="7934" width="9" style="3"/>
    <col min="7935" max="7935" width="24.375" style="3" customWidth="1"/>
    <col min="7936" max="7936" width="78.375" style="3" customWidth="1"/>
    <col min="7937" max="7937" width="18.125" style="3" customWidth="1"/>
    <col min="7938" max="7938" width="7" style="3" customWidth="1"/>
    <col min="7939" max="7939" width="5.375" style="3" customWidth="1"/>
    <col min="7940" max="8128" width="9" style="3"/>
    <col min="8129" max="8129" width="26.375" style="3" customWidth="1"/>
    <col min="8130" max="8130" width="78.375" style="3" customWidth="1"/>
    <col min="8131" max="8131" width="19.625" style="3" customWidth="1"/>
    <col min="8132" max="8190" width="9" style="3"/>
    <col min="8191" max="8191" width="24.375" style="3" customWidth="1"/>
    <col min="8192" max="8192" width="78.375" style="3" customWidth="1"/>
    <col min="8193" max="8193" width="18.125" style="3" customWidth="1"/>
    <col min="8194" max="8194" width="7" style="3" customWidth="1"/>
    <col min="8195" max="8195" width="5.375" style="3" customWidth="1"/>
    <col min="8196" max="8384" width="9" style="3"/>
    <col min="8385" max="8385" width="26.375" style="3" customWidth="1"/>
    <col min="8386" max="8386" width="78.375" style="3" customWidth="1"/>
    <col min="8387" max="8387" width="19.625" style="3" customWidth="1"/>
    <col min="8388" max="8446" width="9" style="3"/>
    <col min="8447" max="8447" width="24.375" style="3" customWidth="1"/>
    <col min="8448" max="8448" width="78.375" style="3" customWidth="1"/>
    <col min="8449" max="8449" width="18.125" style="3" customWidth="1"/>
    <col min="8450" max="8450" width="7" style="3" customWidth="1"/>
    <col min="8451" max="8451" width="5.375" style="3" customWidth="1"/>
    <col min="8452" max="8640" width="9" style="3"/>
    <col min="8641" max="8641" width="26.375" style="3" customWidth="1"/>
    <col min="8642" max="8642" width="78.375" style="3" customWidth="1"/>
    <col min="8643" max="8643" width="19.625" style="3" customWidth="1"/>
    <col min="8644" max="8702" width="9" style="3"/>
    <col min="8703" max="8703" width="24.375" style="3" customWidth="1"/>
    <col min="8704" max="8704" width="78.375" style="3" customWidth="1"/>
    <col min="8705" max="8705" width="18.125" style="3" customWidth="1"/>
    <col min="8706" max="8706" width="7" style="3" customWidth="1"/>
    <col min="8707" max="8707" width="5.375" style="3" customWidth="1"/>
    <col min="8708" max="8896" width="9" style="3"/>
    <col min="8897" max="8897" width="26.375" style="3" customWidth="1"/>
    <col min="8898" max="8898" width="78.375" style="3" customWidth="1"/>
    <col min="8899" max="8899" width="19.625" style="3" customWidth="1"/>
    <col min="8900" max="8958" width="9" style="3"/>
    <col min="8959" max="8959" width="24.375" style="3" customWidth="1"/>
    <col min="8960" max="8960" width="78.375" style="3" customWidth="1"/>
    <col min="8961" max="8961" width="18.125" style="3" customWidth="1"/>
    <col min="8962" max="8962" width="7" style="3" customWidth="1"/>
    <col min="8963" max="8963" width="5.375" style="3" customWidth="1"/>
    <col min="8964" max="9152" width="9" style="3"/>
    <col min="9153" max="9153" width="26.375" style="3" customWidth="1"/>
    <col min="9154" max="9154" width="78.375" style="3" customWidth="1"/>
    <col min="9155" max="9155" width="19.625" style="3" customWidth="1"/>
    <col min="9156" max="9214" width="9" style="3"/>
    <col min="9215" max="9215" width="24.375" style="3" customWidth="1"/>
    <col min="9216" max="9216" width="78.375" style="3" customWidth="1"/>
    <col min="9217" max="9217" width="18.125" style="3" customWidth="1"/>
    <col min="9218" max="9218" width="7" style="3" customWidth="1"/>
    <col min="9219" max="9219" width="5.375" style="3" customWidth="1"/>
    <col min="9220" max="9408" width="9" style="3"/>
    <col min="9409" max="9409" width="26.375" style="3" customWidth="1"/>
    <col min="9410" max="9410" width="78.375" style="3" customWidth="1"/>
    <col min="9411" max="9411" width="19.625" style="3" customWidth="1"/>
    <col min="9412" max="9470" width="9" style="3"/>
    <col min="9471" max="9471" width="24.375" style="3" customWidth="1"/>
    <col min="9472" max="9472" width="78.375" style="3" customWidth="1"/>
    <col min="9473" max="9473" width="18.125" style="3" customWidth="1"/>
    <col min="9474" max="9474" width="7" style="3" customWidth="1"/>
    <col min="9475" max="9475" width="5.375" style="3" customWidth="1"/>
    <col min="9476" max="9664" width="9" style="3"/>
    <col min="9665" max="9665" width="26.375" style="3" customWidth="1"/>
    <col min="9666" max="9666" width="78.375" style="3" customWidth="1"/>
    <col min="9667" max="9667" width="19.625" style="3" customWidth="1"/>
    <col min="9668" max="9726" width="9" style="3"/>
    <col min="9727" max="9727" width="24.375" style="3" customWidth="1"/>
    <col min="9728" max="9728" width="78.375" style="3" customWidth="1"/>
    <col min="9729" max="9729" width="18.125" style="3" customWidth="1"/>
    <col min="9730" max="9730" width="7" style="3" customWidth="1"/>
    <col min="9731" max="9731" width="5.375" style="3" customWidth="1"/>
    <col min="9732" max="9920" width="9" style="3"/>
    <col min="9921" max="9921" width="26.375" style="3" customWidth="1"/>
    <col min="9922" max="9922" width="78.375" style="3" customWidth="1"/>
    <col min="9923" max="9923" width="19.625" style="3" customWidth="1"/>
    <col min="9924" max="9982" width="9" style="3"/>
    <col min="9983" max="9983" width="24.375" style="3" customWidth="1"/>
    <col min="9984" max="9984" width="78.375" style="3" customWidth="1"/>
    <col min="9985" max="9985" width="18.125" style="3" customWidth="1"/>
    <col min="9986" max="9986" width="7" style="3" customWidth="1"/>
    <col min="9987" max="9987" width="5.375" style="3" customWidth="1"/>
    <col min="9988" max="10176" width="9" style="3"/>
    <col min="10177" max="10177" width="26.375" style="3" customWidth="1"/>
    <col min="10178" max="10178" width="78.375" style="3" customWidth="1"/>
    <col min="10179" max="10179" width="19.625" style="3" customWidth="1"/>
    <col min="10180" max="10238" width="9" style="3"/>
    <col min="10239" max="10239" width="24.375" style="3" customWidth="1"/>
    <col min="10240" max="10240" width="78.375" style="3" customWidth="1"/>
    <col min="10241" max="10241" width="18.125" style="3" customWidth="1"/>
    <col min="10242" max="10242" width="7" style="3" customWidth="1"/>
    <col min="10243" max="10243" width="5.375" style="3" customWidth="1"/>
    <col min="10244" max="10432" width="9" style="3"/>
    <col min="10433" max="10433" width="26.375" style="3" customWidth="1"/>
    <col min="10434" max="10434" width="78.375" style="3" customWidth="1"/>
    <col min="10435" max="10435" width="19.625" style="3" customWidth="1"/>
    <col min="10436" max="10494" width="9" style="3"/>
    <col min="10495" max="10495" width="24.375" style="3" customWidth="1"/>
    <col min="10496" max="10496" width="78.375" style="3" customWidth="1"/>
    <col min="10497" max="10497" width="18.125" style="3" customWidth="1"/>
    <col min="10498" max="10498" width="7" style="3" customWidth="1"/>
    <col min="10499" max="10499" width="5.375" style="3" customWidth="1"/>
    <col min="10500" max="10688" width="9" style="3"/>
    <col min="10689" max="10689" width="26.375" style="3" customWidth="1"/>
    <col min="10690" max="10690" width="78.375" style="3" customWidth="1"/>
    <col min="10691" max="10691" width="19.625" style="3" customWidth="1"/>
    <col min="10692" max="10750" width="9" style="3"/>
    <col min="10751" max="10751" width="24.375" style="3" customWidth="1"/>
    <col min="10752" max="10752" width="78.375" style="3" customWidth="1"/>
    <col min="10753" max="10753" width="18.125" style="3" customWidth="1"/>
    <col min="10754" max="10754" width="7" style="3" customWidth="1"/>
    <col min="10755" max="10755" width="5.375" style="3" customWidth="1"/>
    <col min="10756" max="10944" width="9" style="3"/>
    <col min="10945" max="10945" width="26.375" style="3" customWidth="1"/>
    <col min="10946" max="10946" width="78.375" style="3" customWidth="1"/>
    <col min="10947" max="10947" width="19.625" style="3" customWidth="1"/>
    <col min="10948" max="11006" width="9" style="3"/>
    <col min="11007" max="11007" width="24.375" style="3" customWidth="1"/>
    <col min="11008" max="11008" width="78.375" style="3" customWidth="1"/>
    <col min="11009" max="11009" width="18.125" style="3" customWidth="1"/>
    <col min="11010" max="11010" width="7" style="3" customWidth="1"/>
    <col min="11011" max="11011" width="5.375" style="3" customWidth="1"/>
    <col min="11012" max="11200" width="9" style="3"/>
    <col min="11201" max="11201" width="26.375" style="3" customWidth="1"/>
    <col min="11202" max="11202" width="78.375" style="3" customWidth="1"/>
    <col min="11203" max="11203" width="19.625" style="3" customWidth="1"/>
    <col min="11204" max="11262" width="9" style="3"/>
    <col min="11263" max="11263" width="24.375" style="3" customWidth="1"/>
    <col min="11264" max="11264" width="78.375" style="3" customWidth="1"/>
    <col min="11265" max="11265" width="18.125" style="3" customWidth="1"/>
    <col min="11266" max="11266" width="7" style="3" customWidth="1"/>
    <col min="11267" max="11267" width="5.375" style="3" customWidth="1"/>
    <col min="11268" max="11456" width="9" style="3"/>
    <col min="11457" max="11457" width="26.375" style="3" customWidth="1"/>
    <col min="11458" max="11458" width="78.375" style="3" customWidth="1"/>
    <col min="11459" max="11459" width="19.625" style="3" customWidth="1"/>
    <col min="11460" max="11518" width="9" style="3"/>
    <col min="11519" max="11519" width="24.375" style="3" customWidth="1"/>
    <col min="11520" max="11520" width="78.375" style="3" customWidth="1"/>
    <col min="11521" max="11521" width="18.125" style="3" customWidth="1"/>
    <col min="11522" max="11522" width="7" style="3" customWidth="1"/>
    <col min="11523" max="11523" width="5.375" style="3" customWidth="1"/>
    <col min="11524" max="11712" width="9" style="3"/>
    <col min="11713" max="11713" width="26.375" style="3" customWidth="1"/>
    <col min="11714" max="11714" width="78.375" style="3" customWidth="1"/>
    <col min="11715" max="11715" width="19.625" style="3" customWidth="1"/>
    <col min="11716" max="11774" width="9" style="3"/>
    <col min="11775" max="11775" width="24.375" style="3" customWidth="1"/>
    <col min="11776" max="11776" width="78.375" style="3" customWidth="1"/>
    <col min="11777" max="11777" width="18.125" style="3" customWidth="1"/>
    <col min="11778" max="11778" width="7" style="3" customWidth="1"/>
    <col min="11779" max="11779" width="5.375" style="3" customWidth="1"/>
    <col min="11780" max="11968" width="9" style="3"/>
    <col min="11969" max="11969" width="26.375" style="3" customWidth="1"/>
    <col min="11970" max="11970" width="78.375" style="3" customWidth="1"/>
    <col min="11971" max="11971" width="19.625" style="3" customWidth="1"/>
    <col min="11972" max="12030" width="9" style="3"/>
    <col min="12031" max="12031" width="24.375" style="3" customWidth="1"/>
    <col min="12032" max="12032" width="78.375" style="3" customWidth="1"/>
    <col min="12033" max="12033" width="18.125" style="3" customWidth="1"/>
    <col min="12034" max="12034" width="7" style="3" customWidth="1"/>
    <col min="12035" max="12035" width="5.375" style="3" customWidth="1"/>
    <col min="12036" max="12224" width="9" style="3"/>
    <col min="12225" max="12225" width="26.375" style="3" customWidth="1"/>
    <col min="12226" max="12226" width="78.375" style="3" customWidth="1"/>
    <col min="12227" max="12227" width="19.625" style="3" customWidth="1"/>
    <col min="12228" max="12286" width="9" style="3"/>
    <col min="12287" max="12287" width="24.375" style="3" customWidth="1"/>
    <col min="12288" max="12288" width="78.375" style="3" customWidth="1"/>
    <col min="12289" max="12289" width="18.125" style="3" customWidth="1"/>
    <col min="12290" max="12290" width="7" style="3" customWidth="1"/>
    <col min="12291" max="12291" width="5.375" style="3" customWidth="1"/>
    <col min="12292" max="12480" width="9" style="3"/>
    <col min="12481" max="12481" width="26.375" style="3" customWidth="1"/>
    <col min="12482" max="12482" width="78.375" style="3" customWidth="1"/>
    <col min="12483" max="12483" width="19.625" style="3" customWidth="1"/>
    <col min="12484" max="12542" width="9" style="3"/>
    <col min="12543" max="12543" width="24.375" style="3" customWidth="1"/>
    <col min="12544" max="12544" width="78.375" style="3" customWidth="1"/>
    <col min="12545" max="12545" width="18.125" style="3" customWidth="1"/>
    <col min="12546" max="12546" width="7" style="3" customWidth="1"/>
    <col min="12547" max="12547" width="5.375" style="3" customWidth="1"/>
    <col min="12548" max="12736" width="9" style="3"/>
    <col min="12737" max="12737" width="26.375" style="3" customWidth="1"/>
    <col min="12738" max="12738" width="78.375" style="3" customWidth="1"/>
    <col min="12739" max="12739" width="19.625" style="3" customWidth="1"/>
    <col min="12740" max="12798" width="9" style="3"/>
    <col min="12799" max="12799" width="24.375" style="3" customWidth="1"/>
    <col min="12800" max="12800" width="78.375" style="3" customWidth="1"/>
    <col min="12801" max="12801" width="18.125" style="3" customWidth="1"/>
    <col min="12802" max="12802" width="7" style="3" customWidth="1"/>
    <col min="12803" max="12803" width="5.375" style="3" customWidth="1"/>
    <col min="12804" max="12992" width="9" style="3"/>
    <col min="12993" max="12993" width="26.375" style="3" customWidth="1"/>
    <col min="12994" max="12994" width="78.375" style="3" customWidth="1"/>
    <col min="12995" max="12995" width="19.625" style="3" customWidth="1"/>
    <col min="12996" max="13054" width="9" style="3"/>
    <col min="13055" max="13055" width="24.375" style="3" customWidth="1"/>
    <col min="13056" max="13056" width="78.375" style="3" customWidth="1"/>
    <col min="13057" max="13057" width="18.125" style="3" customWidth="1"/>
    <col min="13058" max="13058" width="7" style="3" customWidth="1"/>
    <col min="13059" max="13059" width="5.375" style="3" customWidth="1"/>
    <col min="13060" max="13248" width="9" style="3"/>
    <col min="13249" max="13249" width="26.375" style="3" customWidth="1"/>
    <col min="13250" max="13250" width="78.375" style="3" customWidth="1"/>
    <col min="13251" max="13251" width="19.625" style="3" customWidth="1"/>
    <col min="13252" max="13310" width="9" style="3"/>
    <col min="13311" max="13311" width="24.375" style="3" customWidth="1"/>
    <col min="13312" max="13312" width="78.375" style="3" customWidth="1"/>
    <col min="13313" max="13313" width="18.125" style="3" customWidth="1"/>
    <col min="13314" max="13314" width="7" style="3" customWidth="1"/>
    <col min="13315" max="13315" width="5.375" style="3" customWidth="1"/>
    <col min="13316" max="13504" width="9" style="3"/>
    <col min="13505" max="13505" width="26.375" style="3" customWidth="1"/>
    <col min="13506" max="13506" width="78.375" style="3" customWidth="1"/>
    <col min="13507" max="13507" width="19.625" style="3" customWidth="1"/>
    <col min="13508" max="13566" width="9" style="3"/>
    <col min="13567" max="13567" width="24.375" style="3" customWidth="1"/>
    <col min="13568" max="13568" width="78.375" style="3" customWidth="1"/>
    <col min="13569" max="13569" width="18.125" style="3" customWidth="1"/>
    <col min="13570" max="13570" width="7" style="3" customWidth="1"/>
    <col min="13571" max="13571" width="5.375" style="3" customWidth="1"/>
    <col min="13572" max="13760" width="9" style="3"/>
    <col min="13761" max="13761" width="26.375" style="3" customWidth="1"/>
    <col min="13762" max="13762" width="78.375" style="3" customWidth="1"/>
    <col min="13763" max="13763" width="19.625" style="3" customWidth="1"/>
    <col min="13764" max="13822" width="9" style="3"/>
    <col min="13823" max="13823" width="24.375" style="3" customWidth="1"/>
    <col min="13824" max="13824" width="78.375" style="3" customWidth="1"/>
    <col min="13825" max="13825" width="18.125" style="3" customWidth="1"/>
    <col min="13826" max="13826" width="7" style="3" customWidth="1"/>
    <col min="13827" max="13827" width="5.375" style="3" customWidth="1"/>
    <col min="13828" max="14016" width="9" style="3"/>
    <col min="14017" max="14017" width="26.375" style="3" customWidth="1"/>
    <col min="14018" max="14018" width="78.375" style="3" customWidth="1"/>
    <col min="14019" max="14019" width="19.625" style="3" customWidth="1"/>
    <col min="14020" max="14078" width="9" style="3"/>
    <col min="14079" max="14079" width="24.375" style="3" customWidth="1"/>
    <col min="14080" max="14080" width="78.375" style="3" customWidth="1"/>
    <col min="14081" max="14081" width="18.125" style="3" customWidth="1"/>
    <col min="14082" max="14082" width="7" style="3" customWidth="1"/>
    <col min="14083" max="14083" width="5.375" style="3" customWidth="1"/>
    <col min="14084" max="14272" width="9" style="3"/>
    <col min="14273" max="14273" width="26.375" style="3" customWidth="1"/>
    <col min="14274" max="14274" width="78.375" style="3" customWidth="1"/>
    <col min="14275" max="14275" width="19.625" style="3" customWidth="1"/>
    <col min="14276" max="14334" width="9" style="3"/>
    <col min="14335" max="14335" width="24.375" style="3" customWidth="1"/>
    <col min="14336" max="14336" width="78.375" style="3" customWidth="1"/>
    <col min="14337" max="14337" width="18.125" style="3" customWidth="1"/>
    <col min="14338" max="14338" width="7" style="3" customWidth="1"/>
    <col min="14339" max="14339" width="5.375" style="3" customWidth="1"/>
    <col min="14340" max="14528" width="9" style="3"/>
    <col min="14529" max="14529" width="26.375" style="3" customWidth="1"/>
    <col min="14530" max="14530" width="78.375" style="3" customWidth="1"/>
    <col min="14531" max="14531" width="19.625" style="3" customWidth="1"/>
    <col min="14532" max="14590" width="9" style="3"/>
    <col min="14591" max="14591" width="24.375" style="3" customWidth="1"/>
    <col min="14592" max="14592" width="78.375" style="3" customWidth="1"/>
    <col min="14593" max="14593" width="18.125" style="3" customWidth="1"/>
    <col min="14594" max="14594" width="7" style="3" customWidth="1"/>
    <col min="14595" max="14595" width="5.375" style="3" customWidth="1"/>
    <col min="14596" max="14784" width="9" style="3"/>
    <col min="14785" max="14785" width="26.375" style="3" customWidth="1"/>
    <col min="14786" max="14786" width="78.375" style="3" customWidth="1"/>
    <col min="14787" max="14787" width="19.625" style="3" customWidth="1"/>
    <col min="14788" max="14846" width="9" style="3"/>
    <col min="14847" max="14847" width="24.375" style="3" customWidth="1"/>
    <col min="14848" max="14848" width="78.375" style="3" customWidth="1"/>
    <col min="14849" max="14849" width="18.125" style="3" customWidth="1"/>
    <col min="14850" max="14850" width="7" style="3" customWidth="1"/>
    <col min="14851" max="14851" width="5.375" style="3" customWidth="1"/>
    <col min="14852" max="15040" width="9" style="3"/>
    <col min="15041" max="15041" width="26.375" style="3" customWidth="1"/>
    <col min="15042" max="15042" width="78.375" style="3" customWidth="1"/>
    <col min="15043" max="15043" width="19.625" style="3" customWidth="1"/>
    <col min="15044" max="15102" width="9" style="3"/>
    <col min="15103" max="15103" width="24.375" style="3" customWidth="1"/>
    <col min="15104" max="15104" width="78.375" style="3" customWidth="1"/>
    <col min="15105" max="15105" width="18.125" style="3" customWidth="1"/>
    <col min="15106" max="15106" width="7" style="3" customWidth="1"/>
    <col min="15107" max="15107" width="5.375" style="3" customWidth="1"/>
    <col min="15108" max="15296" width="9" style="3"/>
    <col min="15297" max="15297" width="26.375" style="3" customWidth="1"/>
    <col min="15298" max="15298" width="78.375" style="3" customWidth="1"/>
    <col min="15299" max="15299" width="19.625" style="3" customWidth="1"/>
    <col min="15300" max="15358" width="9" style="3"/>
    <col min="15359" max="15359" width="24.375" style="3" customWidth="1"/>
    <col min="15360" max="15360" width="78.375" style="3" customWidth="1"/>
    <col min="15361" max="15361" width="18.125" style="3" customWidth="1"/>
    <col min="15362" max="15362" width="7" style="3" customWidth="1"/>
    <col min="15363" max="15363" width="5.375" style="3" customWidth="1"/>
    <col min="15364" max="15552" width="9" style="3"/>
    <col min="15553" max="15553" width="26.375" style="3" customWidth="1"/>
    <col min="15554" max="15554" width="78.375" style="3" customWidth="1"/>
    <col min="15555" max="15555" width="19.625" style="3" customWidth="1"/>
    <col min="15556" max="15614" width="9" style="3"/>
    <col min="15615" max="15615" width="24.375" style="3" customWidth="1"/>
    <col min="15616" max="15616" width="78.375" style="3" customWidth="1"/>
    <col min="15617" max="15617" width="18.125" style="3" customWidth="1"/>
    <col min="15618" max="15618" width="7" style="3" customWidth="1"/>
    <col min="15619" max="15619" width="5.375" style="3" customWidth="1"/>
    <col min="15620" max="15808" width="9" style="3"/>
    <col min="15809" max="15809" width="26.375" style="3" customWidth="1"/>
    <col min="15810" max="15810" width="78.375" style="3" customWidth="1"/>
    <col min="15811" max="15811" width="19.625" style="3" customWidth="1"/>
    <col min="15812" max="15870" width="9" style="3"/>
    <col min="15871" max="15871" width="24.375" style="3" customWidth="1"/>
    <col min="15872" max="15872" width="78.375" style="3" customWidth="1"/>
    <col min="15873" max="15873" width="18.125" style="3" customWidth="1"/>
    <col min="15874" max="15874" width="7" style="3" customWidth="1"/>
    <col min="15875" max="15875" width="5.375" style="3" customWidth="1"/>
    <col min="15876" max="16064" width="9" style="3"/>
    <col min="16065" max="16065" width="26.375" style="3" customWidth="1"/>
    <col min="16066" max="16066" width="78.375" style="3" customWidth="1"/>
    <col min="16067" max="16067" width="19.625" style="3" customWidth="1"/>
    <col min="16068" max="16126" width="9" style="3"/>
    <col min="16127" max="16127" width="24.375" style="3" customWidth="1"/>
    <col min="16128" max="16128" width="78.375" style="3" customWidth="1"/>
    <col min="16129" max="16129" width="18.125" style="3" customWidth="1"/>
    <col min="16130" max="16130" width="7" style="3" customWidth="1"/>
    <col min="16131" max="16131" width="5.375" style="3" customWidth="1"/>
    <col min="16132" max="16320" width="9" style="3"/>
    <col min="16321" max="16321" width="26.375" style="3" customWidth="1"/>
    <col min="16322" max="16322" width="78.375" style="3" customWidth="1"/>
    <col min="16323" max="16323" width="19.625" style="3" customWidth="1"/>
    <col min="16324" max="16384" width="9" style="3"/>
  </cols>
  <sheetData>
    <row r="1" spans="1:7" ht="18.350000000000001" x14ac:dyDescent="0.3">
      <c r="C1" s="2" t="s">
        <v>0</v>
      </c>
    </row>
    <row r="2" spans="1:7" ht="18.350000000000001" x14ac:dyDescent="0.3">
      <c r="C2" s="2" t="s">
        <v>1</v>
      </c>
    </row>
    <row r="3" spans="1:7" ht="18.350000000000001" x14ac:dyDescent="0.3">
      <c r="C3" s="2" t="s">
        <v>2</v>
      </c>
    </row>
    <row r="4" spans="1:7" ht="18.350000000000001" x14ac:dyDescent="0.3">
      <c r="C4" s="2" t="s">
        <v>3</v>
      </c>
    </row>
    <row r="5" spans="1:7" ht="18.350000000000001" x14ac:dyDescent="0.3">
      <c r="C5" s="2" t="s">
        <v>0</v>
      </c>
    </row>
    <row r="6" spans="1:7" ht="18.350000000000001" x14ac:dyDescent="0.3">
      <c r="C6" s="2" t="s">
        <v>4</v>
      </c>
    </row>
    <row r="7" spans="1:7" ht="18.350000000000001" x14ac:dyDescent="0.3">
      <c r="C7" s="2" t="s">
        <v>2</v>
      </c>
    </row>
    <row r="8" spans="1:7" ht="18.350000000000001" x14ac:dyDescent="0.3">
      <c r="C8" s="2" t="s">
        <v>5</v>
      </c>
    </row>
    <row r="9" spans="1:7" ht="22.75" customHeight="1" x14ac:dyDescent="0.3">
      <c r="A9" s="5" t="s">
        <v>6</v>
      </c>
      <c r="B9" s="5"/>
      <c r="C9" s="5"/>
    </row>
    <row r="10" spans="1:7" ht="18.7" customHeight="1" x14ac:dyDescent="0.3">
      <c r="A10" s="6" t="s">
        <v>7</v>
      </c>
      <c r="B10" s="6"/>
      <c r="C10" s="6"/>
    </row>
    <row r="11" spans="1:7" ht="16.5" customHeight="1" x14ac:dyDescent="0.25">
      <c r="C11" s="7" t="s">
        <v>8</v>
      </c>
    </row>
    <row r="12" spans="1:7" ht="52.5" customHeight="1" x14ac:dyDescent="0.25">
      <c r="A12" s="8" t="s">
        <v>9</v>
      </c>
      <c r="B12" s="9" t="s">
        <v>10</v>
      </c>
      <c r="C12" s="9" t="s">
        <v>11</v>
      </c>
      <c r="D12" s="10" t="s">
        <v>12</v>
      </c>
      <c r="E12" s="11" t="s">
        <v>13</v>
      </c>
      <c r="G12" s="12"/>
    </row>
    <row r="13" spans="1:7" ht="27.7" customHeight="1" x14ac:dyDescent="0.3">
      <c r="A13" s="13" t="s">
        <v>14</v>
      </c>
      <c r="B13" s="14" t="s">
        <v>15</v>
      </c>
      <c r="C13" s="15">
        <f>C14+C18+C23+C26+C28+C32+C34+C37+C40+C16+C41</f>
        <v>198343000</v>
      </c>
      <c r="D13" s="16">
        <f>D14+D16+D18+D23+D26+D28+D32+D34+D37+D40+D41</f>
        <v>426818000</v>
      </c>
      <c r="E13" s="17" t="e">
        <f>#REF!-D13</f>
        <v>#REF!</v>
      </c>
      <c r="G13" s="18"/>
    </row>
    <row r="14" spans="1:7" ht="29.25" customHeight="1" x14ac:dyDescent="0.3">
      <c r="A14" s="13" t="s">
        <v>16</v>
      </c>
      <c r="B14" s="19" t="s">
        <v>17</v>
      </c>
      <c r="C14" s="20">
        <f>SUM(C15:C15)</f>
        <v>131900000</v>
      </c>
      <c r="D14" s="21">
        <f>D15</f>
        <v>340274000</v>
      </c>
      <c r="E14" s="17" t="e">
        <f>#REF!-D14</f>
        <v>#REF!</v>
      </c>
      <c r="G14" s="22"/>
    </row>
    <row r="15" spans="1:7" ht="28.55" customHeight="1" x14ac:dyDescent="0.3">
      <c r="A15" s="13" t="s">
        <v>18</v>
      </c>
      <c r="B15" s="19" t="s">
        <v>19</v>
      </c>
      <c r="C15" s="20">
        <v>131900000</v>
      </c>
      <c r="D15" s="23">
        <v>340274000</v>
      </c>
      <c r="E15" s="17" t="e">
        <f>#REF!-D15</f>
        <v>#REF!</v>
      </c>
      <c r="G15" s="22"/>
    </row>
    <row r="16" spans="1:7" ht="56.25" customHeight="1" x14ac:dyDescent="0.3">
      <c r="A16" s="13" t="s">
        <v>20</v>
      </c>
      <c r="B16" s="19" t="s">
        <v>21</v>
      </c>
      <c r="C16" s="20">
        <f>C17</f>
        <v>15908000</v>
      </c>
      <c r="D16" s="23">
        <f>D17</f>
        <v>13057000</v>
      </c>
      <c r="E16" s="17" t="e">
        <f>#REF!-D16</f>
        <v>#REF!</v>
      </c>
      <c r="G16" s="22"/>
    </row>
    <row r="17" spans="1:7" ht="39.75" customHeight="1" x14ac:dyDescent="0.3">
      <c r="A17" s="13" t="s">
        <v>22</v>
      </c>
      <c r="B17" s="19" t="s">
        <v>23</v>
      </c>
      <c r="C17" s="20">
        <v>15908000</v>
      </c>
      <c r="D17" s="23">
        <v>13057000</v>
      </c>
      <c r="E17" s="17" t="e">
        <f>#REF!-D17</f>
        <v>#REF!</v>
      </c>
      <c r="G17" s="22"/>
    </row>
    <row r="18" spans="1:7" ht="20.25" customHeight="1" x14ac:dyDescent="0.3">
      <c r="A18" s="13" t="s">
        <v>24</v>
      </c>
      <c r="B18" s="19" t="s">
        <v>25</v>
      </c>
      <c r="C18" s="20">
        <f>C19+C20+C21+C22</f>
        <v>8600000</v>
      </c>
      <c r="D18" s="23">
        <f>D19+D21+D22</f>
        <v>25450000</v>
      </c>
      <c r="E18" s="17" t="e">
        <f>#REF!-D18</f>
        <v>#REF!</v>
      </c>
      <c r="G18" s="22"/>
    </row>
    <row r="19" spans="1:7" ht="37.549999999999997" customHeight="1" x14ac:dyDescent="0.3">
      <c r="A19" s="13" t="s">
        <v>26</v>
      </c>
      <c r="B19" s="19" t="s">
        <v>27</v>
      </c>
      <c r="C19" s="20">
        <v>1400000</v>
      </c>
      <c r="D19" s="23">
        <v>16500000</v>
      </c>
      <c r="E19" s="17" t="e">
        <f>#REF!-D19</f>
        <v>#REF!</v>
      </c>
      <c r="G19" s="22"/>
    </row>
    <row r="20" spans="1:7" ht="35.5" hidden="1" customHeight="1" x14ac:dyDescent="0.3">
      <c r="A20" s="13" t="s">
        <v>28</v>
      </c>
      <c r="B20" s="19" t="s">
        <v>29</v>
      </c>
      <c r="C20" s="20">
        <v>0</v>
      </c>
      <c r="D20" s="24">
        <v>0</v>
      </c>
      <c r="E20" s="17" t="e">
        <f>#REF!-D20</f>
        <v>#REF!</v>
      </c>
      <c r="G20" s="22"/>
    </row>
    <row r="21" spans="1:7" ht="29.9" customHeight="1" x14ac:dyDescent="0.3">
      <c r="A21" s="13" t="s">
        <v>30</v>
      </c>
      <c r="B21" s="19" t="s">
        <v>31</v>
      </c>
      <c r="C21" s="20">
        <v>2500000</v>
      </c>
      <c r="D21" s="23">
        <v>1250000</v>
      </c>
      <c r="E21" s="17" t="e">
        <f>#REF!-D21</f>
        <v>#REF!</v>
      </c>
      <c r="G21" s="22"/>
    </row>
    <row r="22" spans="1:7" ht="55.2" customHeight="1" x14ac:dyDescent="0.3">
      <c r="A22" s="13" t="s">
        <v>32</v>
      </c>
      <c r="B22" s="19" t="s">
        <v>33</v>
      </c>
      <c r="C22" s="20">
        <v>4700000</v>
      </c>
      <c r="D22" s="23">
        <v>7700000</v>
      </c>
      <c r="E22" s="17" t="e">
        <f>#REF!-D22</f>
        <v>#REF!</v>
      </c>
      <c r="G22" s="22"/>
    </row>
    <row r="23" spans="1:7" ht="26.5" customHeight="1" x14ac:dyDescent="0.3">
      <c r="A23" s="13" t="s">
        <v>34</v>
      </c>
      <c r="B23" s="19" t="s">
        <v>35</v>
      </c>
      <c r="C23" s="20">
        <f>C24+C25</f>
        <v>15600000</v>
      </c>
      <c r="D23" s="23">
        <f>D24+D25</f>
        <v>27500000</v>
      </c>
      <c r="E23" s="17" t="e">
        <f>#REF!-D23</f>
        <v>#REF!</v>
      </c>
      <c r="G23" s="22"/>
    </row>
    <row r="24" spans="1:7" ht="53.5" customHeight="1" x14ac:dyDescent="0.3">
      <c r="A24" s="13" t="s">
        <v>36</v>
      </c>
      <c r="B24" s="19" t="s">
        <v>37</v>
      </c>
      <c r="C24" s="20">
        <v>4600000</v>
      </c>
      <c r="D24" s="23">
        <v>4500000</v>
      </c>
      <c r="E24" s="17" t="e">
        <f>#REF!-D24</f>
        <v>#REF!</v>
      </c>
      <c r="G24" s="22"/>
    </row>
    <row r="25" spans="1:7" ht="34" customHeight="1" x14ac:dyDescent="0.3">
      <c r="A25" s="13" t="s">
        <v>38</v>
      </c>
      <c r="B25" s="19" t="s">
        <v>39</v>
      </c>
      <c r="C25" s="20">
        <v>11000000</v>
      </c>
      <c r="D25" s="23">
        <v>23000000</v>
      </c>
      <c r="E25" s="17" t="e">
        <f>#REF!-D25</f>
        <v>#REF!</v>
      </c>
      <c r="G25" s="22"/>
    </row>
    <row r="26" spans="1:7" ht="23.3" customHeight="1" x14ac:dyDescent="0.3">
      <c r="A26" s="13" t="s">
        <v>40</v>
      </c>
      <c r="B26" s="19" t="s">
        <v>41</v>
      </c>
      <c r="C26" s="20">
        <f>C27</f>
        <v>2500000</v>
      </c>
      <c r="D26" s="23">
        <f>D27</f>
        <v>2300000</v>
      </c>
      <c r="E26" s="17" t="e">
        <f>#REF!-D26</f>
        <v>#REF!</v>
      </c>
      <c r="G26" s="22"/>
    </row>
    <row r="27" spans="1:7" ht="66.25" customHeight="1" x14ac:dyDescent="0.3">
      <c r="A27" s="13" t="s">
        <v>42</v>
      </c>
      <c r="B27" s="19" t="s">
        <v>43</v>
      </c>
      <c r="C27" s="20">
        <v>2500000</v>
      </c>
      <c r="D27" s="23">
        <v>2300000</v>
      </c>
      <c r="E27" s="17" t="e">
        <f>#REF!-D27</f>
        <v>#REF!</v>
      </c>
      <c r="G27" s="22"/>
    </row>
    <row r="28" spans="1:7" ht="55.55" customHeight="1" x14ac:dyDescent="0.3">
      <c r="A28" s="13" t="s">
        <v>44</v>
      </c>
      <c r="B28" s="25" t="s">
        <v>45</v>
      </c>
      <c r="C28" s="20">
        <f>SUM(C29:C31)</f>
        <v>19340000</v>
      </c>
      <c r="D28" s="23">
        <f>D29+D30+D31</f>
        <v>15090000</v>
      </c>
      <c r="E28" s="17" t="e">
        <f>#REF!-D28</f>
        <v>#REF!</v>
      </c>
      <c r="G28" s="22"/>
    </row>
    <row r="29" spans="1:7" ht="107.5" customHeight="1" x14ac:dyDescent="0.3">
      <c r="A29" s="13" t="s">
        <v>46</v>
      </c>
      <c r="B29" s="19" t="s">
        <v>47</v>
      </c>
      <c r="C29" s="20">
        <v>10550000</v>
      </c>
      <c r="D29" s="23">
        <v>10500000</v>
      </c>
      <c r="E29" s="17" t="e">
        <f>#REF!-D29</f>
        <v>#REF!</v>
      </c>
      <c r="G29" s="22"/>
    </row>
    <row r="30" spans="1:7" ht="54" customHeight="1" x14ac:dyDescent="0.3">
      <c r="A30" s="13" t="s">
        <v>48</v>
      </c>
      <c r="B30" s="19" t="s">
        <v>49</v>
      </c>
      <c r="C30" s="20">
        <f>2490000</f>
        <v>2490000</v>
      </c>
      <c r="D30" s="23">
        <v>2990000</v>
      </c>
      <c r="E30" s="17" t="e">
        <f>#REF!-D30</f>
        <v>#REF!</v>
      </c>
      <c r="G30" s="22"/>
    </row>
    <row r="31" spans="1:7" ht="101.25" customHeight="1" x14ac:dyDescent="0.3">
      <c r="A31" s="13" t="s">
        <v>50</v>
      </c>
      <c r="B31" s="19" t="s">
        <v>51</v>
      </c>
      <c r="C31" s="20">
        <f>3200000+3100000</f>
        <v>6300000</v>
      </c>
      <c r="D31" s="23">
        <v>1600000</v>
      </c>
      <c r="E31" s="17" t="e">
        <f>#REF!-D31</f>
        <v>#REF!</v>
      </c>
      <c r="G31" s="22"/>
    </row>
    <row r="32" spans="1:7" ht="38.049999999999997" customHeight="1" x14ac:dyDescent="0.3">
      <c r="A32" s="13" t="s">
        <v>52</v>
      </c>
      <c r="B32" s="25" t="s">
        <v>53</v>
      </c>
      <c r="C32" s="20">
        <f>SUM(C33:C33)</f>
        <v>124000</v>
      </c>
      <c r="D32" s="23">
        <f>D33</f>
        <v>163000</v>
      </c>
      <c r="E32" s="17" t="e">
        <f>#REF!-D32</f>
        <v>#REF!</v>
      </c>
      <c r="G32" s="22"/>
    </row>
    <row r="33" spans="1:7" ht="32.299999999999997" customHeight="1" x14ac:dyDescent="0.3">
      <c r="A33" s="13" t="s">
        <v>54</v>
      </c>
      <c r="B33" s="19" t="s">
        <v>55</v>
      </c>
      <c r="C33" s="20">
        <v>124000</v>
      </c>
      <c r="D33" s="23">
        <v>163000</v>
      </c>
      <c r="E33" s="17" t="e">
        <f>#REF!-D33</f>
        <v>#REF!</v>
      </c>
      <c r="G33" s="22"/>
    </row>
    <row r="34" spans="1:7" ht="37.549999999999997" customHeight="1" x14ac:dyDescent="0.3">
      <c r="A34" s="13" t="s">
        <v>56</v>
      </c>
      <c r="B34" s="19" t="s">
        <v>57</v>
      </c>
      <c r="C34" s="20">
        <f>C35</f>
        <v>636000</v>
      </c>
      <c r="D34" s="23">
        <f>D35</f>
        <v>742000</v>
      </c>
      <c r="E34" s="17" t="e">
        <f>#REF!-D34</f>
        <v>#REF!</v>
      </c>
      <c r="G34" s="22"/>
    </row>
    <row r="35" spans="1:7" ht="58.75" customHeight="1" x14ac:dyDescent="0.3">
      <c r="A35" s="13" t="s">
        <v>58</v>
      </c>
      <c r="B35" s="19" t="s">
        <v>59</v>
      </c>
      <c r="C35" s="20">
        <v>636000</v>
      </c>
      <c r="D35" s="23">
        <v>742000</v>
      </c>
      <c r="E35" s="17" t="e">
        <f>#REF!-D35</f>
        <v>#REF!</v>
      </c>
      <c r="G35" s="22"/>
    </row>
    <row r="36" spans="1:7" ht="37.4" hidden="1" customHeight="1" x14ac:dyDescent="0.3">
      <c r="A36" s="13" t="s">
        <v>60</v>
      </c>
      <c r="B36" s="19" t="s">
        <v>61</v>
      </c>
      <c r="C36" s="26">
        <v>0</v>
      </c>
      <c r="D36" s="23"/>
      <c r="E36" s="17"/>
      <c r="G36" s="27"/>
    </row>
    <row r="37" spans="1:7" ht="39.25" customHeight="1" x14ac:dyDescent="0.3">
      <c r="A37" s="13" t="s">
        <v>62</v>
      </c>
      <c r="B37" s="19" t="s">
        <v>63</v>
      </c>
      <c r="C37" s="20">
        <f>C38+C39</f>
        <v>2600000</v>
      </c>
      <c r="D37" s="23">
        <f>D38+D39</f>
        <v>1600000</v>
      </c>
      <c r="E37" s="17" t="e">
        <f>#REF!-D37</f>
        <v>#REF!</v>
      </c>
      <c r="G37" s="22"/>
    </row>
    <row r="38" spans="1:7" ht="99.7" customHeight="1" x14ac:dyDescent="0.3">
      <c r="A38" s="13" t="s">
        <v>64</v>
      </c>
      <c r="B38" s="19" t="s">
        <v>65</v>
      </c>
      <c r="C38" s="20">
        <v>1000000</v>
      </c>
      <c r="D38" s="23">
        <v>1000000</v>
      </c>
      <c r="E38" s="17" t="e">
        <f>#REF!-D38</f>
        <v>#REF!</v>
      </c>
      <c r="G38" s="22"/>
    </row>
    <row r="39" spans="1:7" ht="68.3" customHeight="1" x14ac:dyDescent="0.3">
      <c r="A39" s="13" t="s">
        <v>66</v>
      </c>
      <c r="B39" s="19" t="s">
        <v>67</v>
      </c>
      <c r="C39" s="20">
        <v>1600000</v>
      </c>
      <c r="D39" s="23">
        <v>600000</v>
      </c>
      <c r="E39" s="17" t="e">
        <f>#REF!-D39</f>
        <v>#REF!</v>
      </c>
      <c r="G39" s="22"/>
    </row>
    <row r="40" spans="1:7" ht="27" customHeight="1" outlineLevel="1" x14ac:dyDescent="0.3">
      <c r="A40" s="13" t="s">
        <v>68</v>
      </c>
      <c r="B40" s="25" t="s">
        <v>69</v>
      </c>
      <c r="C40" s="20">
        <v>1000000</v>
      </c>
      <c r="D40" s="23">
        <v>550000</v>
      </c>
      <c r="E40" s="17" t="e">
        <f>#REF!-D40</f>
        <v>#REF!</v>
      </c>
      <c r="G40" s="22"/>
    </row>
    <row r="41" spans="1:7" ht="23.95" customHeight="1" outlineLevel="1" x14ac:dyDescent="0.3">
      <c r="A41" s="13" t="s">
        <v>70</v>
      </c>
      <c r="B41" s="25" t="s">
        <v>71</v>
      </c>
      <c r="C41" s="28">
        <f>C42</f>
        <v>135000</v>
      </c>
      <c r="D41" s="23">
        <f>D42</f>
        <v>92000</v>
      </c>
      <c r="E41" s="17" t="e">
        <f>#REF!-D41</f>
        <v>#REF!</v>
      </c>
      <c r="G41" s="29"/>
    </row>
    <row r="42" spans="1:7" ht="21.75" customHeight="1" outlineLevel="1" x14ac:dyDescent="0.3">
      <c r="A42" s="13" t="s">
        <v>72</v>
      </c>
      <c r="B42" s="19" t="s">
        <v>73</v>
      </c>
      <c r="C42" s="28">
        <v>135000</v>
      </c>
      <c r="D42" s="23">
        <v>92000</v>
      </c>
      <c r="E42" s="17" t="e">
        <f>#REF!-D42</f>
        <v>#REF!</v>
      </c>
      <c r="G42" s="29"/>
    </row>
    <row r="43" spans="1:7" ht="27" customHeight="1" outlineLevel="1" x14ac:dyDescent="0.3">
      <c r="A43" s="30" t="s">
        <v>74</v>
      </c>
      <c r="B43" s="31" t="s">
        <v>75</v>
      </c>
      <c r="C43" s="32">
        <f>C44+C70+C72</f>
        <v>1003858981.6799999</v>
      </c>
      <c r="D43" s="33" t="e">
        <f>D44</f>
        <v>#REF!</v>
      </c>
      <c r="E43" s="17" t="e">
        <f>#REF!-D43</f>
        <v>#REF!</v>
      </c>
      <c r="G43" s="34"/>
    </row>
    <row r="44" spans="1:7" ht="58.75" customHeight="1" x14ac:dyDescent="0.3">
      <c r="A44" s="35" t="s">
        <v>76</v>
      </c>
      <c r="B44" s="36" t="s">
        <v>77</v>
      </c>
      <c r="C44" s="37">
        <f>C49+C54+C66+C45</f>
        <v>1003858981.6799999</v>
      </c>
      <c r="D44" s="17" t="e">
        <f>D49+D54+D66</f>
        <v>#REF!</v>
      </c>
      <c r="E44" s="17" t="e">
        <f>#REF!-D44</f>
        <v>#REF!</v>
      </c>
      <c r="G44" s="38"/>
    </row>
    <row r="45" spans="1:7" ht="37.549999999999997" customHeight="1" x14ac:dyDescent="0.3">
      <c r="A45" s="30" t="s">
        <v>78</v>
      </c>
      <c r="B45" s="31" t="s">
        <v>79</v>
      </c>
      <c r="C45" s="32">
        <f>C46+C48+C47</f>
        <v>306093066</v>
      </c>
      <c r="D45" s="33">
        <v>0</v>
      </c>
      <c r="E45" s="17" t="e">
        <f>#REF!-D45</f>
        <v>#REF!</v>
      </c>
      <c r="F45" s="39"/>
      <c r="G45" s="18"/>
    </row>
    <row r="46" spans="1:7" ht="57.75" customHeight="1" x14ac:dyDescent="0.3">
      <c r="A46" s="35" t="s">
        <v>80</v>
      </c>
      <c r="B46" s="36" t="s">
        <v>81</v>
      </c>
      <c r="C46" s="40">
        <v>306093066</v>
      </c>
      <c r="D46" s="17">
        <v>0</v>
      </c>
      <c r="E46" s="17" t="e">
        <f>#REF!-D46</f>
        <v>#REF!</v>
      </c>
      <c r="G46" s="41"/>
    </row>
    <row r="47" spans="1:7" ht="57.75" hidden="1" customHeight="1" x14ac:dyDescent="0.3">
      <c r="A47" s="35" t="s">
        <v>82</v>
      </c>
      <c r="B47" s="36" t="s">
        <v>83</v>
      </c>
      <c r="C47" s="42">
        <v>0</v>
      </c>
      <c r="D47" s="17"/>
      <c r="E47" s="17"/>
      <c r="G47" s="43"/>
    </row>
    <row r="48" spans="1:7" ht="27" hidden="1" customHeight="1" x14ac:dyDescent="0.3">
      <c r="A48" s="35" t="s">
        <v>84</v>
      </c>
      <c r="B48" s="36" t="s">
        <v>85</v>
      </c>
      <c r="C48" s="37">
        <v>0</v>
      </c>
      <c r="D48" s="17">
        <v>0</v>
      </c>
      <c r="E48" s="17" t="e">
        <f>#REF!-D48</f>
        <v>#REF!</v>
      </c>
      <c r="G48" s="43"/>
    </row>
    <row r="49" spans="1:7" ht="39.25" customHeight="1" x14ac:dyDescent="0.3">
      <c r="A49" s="30" t="s">
        <v>86</v>
      </c>
      <c r="B49" s="31" t="s">
        <v>87</v>
      </c>
      <c r="C49" s="32">
        <f>C53+C50+C51+C52</f>
        <v>75279156.939999998</v>
      </c>
      <c r="D49" s="44" t="e">
        <f>#REF!+#REF!+D51+#REF!+#REF!+#REF!+#REF!+#REF!+D53</f>
        <v>#REF!</v>
      </c>
      <c r="E49" s="17" t="e">
        <f>#REF!-D49</f>
        <v>#REF!</v>
      </c>
      <c r="G49" s="34"/>
    </row>
    <row r="50" spans="1:7" ht="101.9" x14ac:dyDescent="0.3">
      <c r="A50" s="36" t="s">
        <v>88</v>
      </c>
      <c r="B50" s="36" t="s">
        <v>89</v>
      </c>
      <c r="C50" s="37">
        <f>2869484.71-1554472.78-1315011.93</f>
        <v>0</v>
      </c>
      <c r="D50" s="17"/>
      <c r="E50" s="17"/>
      <c r="F50" s="45"/>
      <c r="G50" s="46"/>
    </row>
    <row r="51" spans="1:7" ht="50.95" customHeight="1" x14ac:dyDescent="0.3">
      <c r="A51" s="35" t="s">
        <v>90</v>
      </c>
      <c r="B51" s="36" t="s">
        <v>91</v>
      </c>
      <c r="C51" s="42">
        <f>698601.61+860398.39</f>
        <v>1559000</v>
      </c>
      <c r="D51" s="17">
        <v>562109.94999999995</v>
      </c>
      <c r="E51" s="17" t="e">
        <f>#REF!-D51</f>
        <v>#REF!</v>
      </c>
      <c r="G51" s="39"/>
    </row>
    <row r="52" spans="1:7" ht="57.1" customHeight="1" x14ac:dyDescent="0.3">
      <c r="A52" s="35" t="s">
        <v>92</v>
      </c>
      <c r="B52" s="36" t="s">
        <v>93</v>
      </c>
      <c r="C52" s="47">
        <v>1420476.19</v>
      </c>
      <c r="D52" s="17"/>
      <c r="E52" s="17"/>
      <c r="G52" s="39"/>
    </row>
    <row r="53" spans="1:7" ht="44.85" customHeight="1" x14ac:dyDescent="0.3">
      <c r="A53" s="35" t="s">
        <v>94</v>
      </c>
      <c r="B53" s="36" t="s">
        <v>95</v>
      </c>
      <c r="C53" s="37">
        <f>'[1]прил 5 '!B31</f>
        <v>72299680.75</v>
      </c>
      <c r="D53" s="17">
        <v>13288679.59</v>
      </c>
      <c r="E53" s="17" t="e">
        <f>#REF!-D53</f>
        <v>#REF!</v>
      </c>
      <c r="G53" s="39"/>
    </row>
    <row r="54" spans="1:7" ht="34" x14ac:dyDescent="0.3">
      <c r="A54" s="48" t="s">
        <v>96</v>
      </c>
      <c r="B54" s="31" t="s">
        <v>97</v>
      </c>
      <c r="C54" s="32">
        <f>C55+C56+C57+C58+C59+C61+C63+C65+C64</f>
        <v>595703902.0999999</v>
      </c>
      <c r="D54" s="44">
        <f>D55+D56+D57+D58+D59+D61+D63+D64+D65</f>
        <v>431044211.17000002</v>
      </c>
      <c r="E54" s="17" t="e">
        <f>#REF!-D54</f>
        <v>#REF!</v>
      </c>
      <c r="G54" s="34"/>
    </row>
    <row r="55" spans="1:7" ht="51.65" customHeight="1" x14ac:dyDescent="0.3">
      <c r="A55" s="35" t="s">
        <v>98</v>
      </c>
      <c r="B55" s="36" t="s">
        <v>99</v>
      </c>
      <c r="C55" s="37">
        <f>'[1]прил 5 '!B61</f>
        <v>568963286.0999999</v>
      </c>
      <c r="D55" s="17">
        <v>395359722.13</v>
      </c>
      <c r="E55" s="17" t="e">
        <f>#REF!-D55</f>
        <v>#REF!</v>
      </c>
      <c r="G55" s="39"/>
    </row>
    <row r="56" spans="1:7" ht="101.9" x14ac:dyDescent="0.3">
      <c r="A56" s="35" t="s">
        <v>100</v>
      </c>
      <c r="B56" s="36" t="s">
        <v>101</v>
      </c>
      <c r="C56" s="37">
        <v>3925411</v>
      </c>
      <c r="D56" s="17">
        <v>3179069</v>
      </c>
      <c r="E56" s="17" t="e">
        <f>#REF!-D56</f>
        <v>#REF!</v>
      </c>
      <c r="G56" s="39"/>
    </row>
    <row r="57" spans="1:7" ht="87.8" hidden="1" customHeight="1" x14ac:dyDescent="0.3">
      <c r="A57" s="35" t="s">
        <v>102</v>
      </c>
      <c r="B57" s="36" t="s">
        <v>103</v>
      </c>
      <c r="C57" s="37">
        <v>0</v>
      </c>
      <c r="D57" s="17">
        <v>16214571.039999999</v>
      </c>
      <c r="E57" s="17" t="e">
        <f>#REF!-D57</f>
        <v>#REF!</v>
      </c>
      <c r="G57" s="39"/>
    </row>
    <row r="58" spans="1:7" ht="68.3" customHeight="1" x14ac:dyDescent="0.3">
      <c r="A58" s="35" t="s">
        <v>104</v>
      </c>
      <c r="B58" s="36" t="s">
        <v>105</v>
      </c>
      <c r="C58" s="37">
        <f>1804512-10680</f>
        <v>1793832</v>
      </c>
      <c r="D58" s="17">
        <v>1430240</v>
      </c>
      <c r="E58" s="17" t="e">
        <f>#REF!-D58</f>
        <v>#REF!</v>
      </c>
      <c r="G58" s="39"/>
    </row>
    <row r="59" spans="1:7" ht="86.95" customHeight="1" x14ac:dyDescent="0.3">
      <c r="A59" s="35" t="s">
        <v>106</v>
      </c>
      <c r="B59" s="36" t="s">
        <v>107</v>
      </c>
      <c r="C59" s="37">
        <f>4251+11285</f>
        <v>15536</v>
      </c>
      <c r="D59" s="17">
        <v>13010</v>
      </c>
      <c r="E59" s="17" t="e">
        <f>#REF!-D59</f>
        <v>#REF!</v>
      </c>
      <c r="G59" s="39"/>
    </row>
    <row r="60" spans="1:7" ht="67.95" hidden="1" x14ac:dyDescent="0.3">
      <c r="A60" s="35" t="s">
        <v>108</v>
      </c>
      <c r="B60" s="36" t="s">
        <v>109</v>
      </c>
      <c r="C60" s="37"/>
      <c r="D60" s="33" t="e">
        <f>D13+D43</f>
        <v>#REF!</v>
      </c>
      <c r="E60" s="17" t="e">
        <f>#REF!-D60</f>
        <v>#REF!</v>
      </c>
    </row>
    <row r="61" spans="1:7" ht="91.7" customHeight="1" x14ac:dyDescent="0.3">
      <c r="A61" s="35" t="s">
        <v>110</v>
      </c>
      <c r="B61" s="36" t="s">
        <v>111</v>
      </c>
      <c r="C61" s="37">
        <f>14435550+1762900</f>
        <v>16198450</v>
      </c>
      <c r="D61" s="49">
        <v>10876600</v>
      </c>
      <c r="E61" s="17" t="e">
        <f>#REF!-D61</f>
        <v>#REF!</v>
      </c>
      <c r="G61" s="39"/>
    </row>
    <row r="62" spans="1:7" ht="50.95" hidden="1" x14ac:dyDescent="0.3">
      <c r="A62" s="35" t="s">
        <v>112</v>
      </c>
      <c r="B62" s="36" t="s">
        <v>113</v>
      </c>
      <c r="C62" s="37"/>
      <c r="D62" s="49"/>
      <c r="E62" s="17" t="e">
        <f>#REF!-D62</f>
        <v>#REF!</v>
      </c>
    </row>
    <row r="63" spans="1:7" ht="50.95" x14ac:dyDescent="0.3">
      <c r="A63" s="35" t="s">
        <v>114</v>
      </c>
      <c r="B63" s="36" t="s">
        <v>115</v>
      </c>
      <c r="C63" s="37">
        <f>1588992-141346</f>
        <v>1447646</v>
      </c>
      <c r="D63" s="49">
        <v>1442603</v>
      </c>
      <c r="E63" s="17" t="e">
        <f>#REF!-D63</f>
        <v>#REF!</v>
      </c>
      <c r="G63" s="39"/>
    </row>
    <row r="64" spans="1:7" ht="36" customHeight="1" x14ac:dyDescent="0.3">
      <c r="A64" s="35" t="s">
        <v>116</v>
      </c>
      <c r="B64" s="36" t="s">
        <v>117</v>
      </c>
      <c r="C64" s="47">
        <v>2914514</v>
      </c>
      <c r="D64" s="49">
        <v>353579</v>
      </c>
      <c r="E64" s="17" t="e">
        <f>#REF!-D64</f>
        <v>#REF!</v>
      </c>
      <c r="G64" s="39"/>
    </row>
    <row r="65" spans="1:9" ht="40.75" customHeight="1" x14ac:dyDescent="0.3">
      <c r="A65" s="35" t="s">
        <v>118</v>
      </c>
      <c r="B65" s="36" t="s">
        <v>119</v>
      </c>
      <c r="C65" s="47">
        <v>445227</v>
      </c>
      <c r="D65" s="49">
        <v>2174817</v>
      </c>
      <c r="E65" s="17" t="e">
        <f>#REF!-D65</f>
        <v>#REF!</v>
      </c>
      <c r="G65" s="39"/>
    </row>
    <row r="66" spans="1:9" x14ac:dyDescent="0.3">
      <c r="A66" s="30" t="s">
        <v>120</v>
      </c>
      <c r="B66" s="31" t="s">
        <v>121</v>
      </c>
      <c r="C66" s="32">
        <f>C67+C68</f>
        <v>26782856.640000001</v>
      </c>
      <c r="D66" s="44">
        <f>D67</f>
        <v>20475000</v>
      </c>
      <c r="E66" s="17" t="e">
        <f>#REF!-D66</f>
        <v>#REF!</v>
      </c>
      <c r="G66" s="34"/>
    </row>
    <row r="67" spans="1:9" ht="110.9" customHeight="1" x14ac:dyDescent="0.3">
      <c r="A67" s="35" t="s">
        <v>122</v>
      </c>
      <c r="B67" s="25" t="s">
        <v>123</v>
      </c>
      <c r="C67" s="37">
        <f>4081377.3-698520.66</f>
        <v>3382856.6399999997</v>
      </c>
      <c r="D67" s="49">
        <v>20475000</v>
      </c>
      <c r="E67" s="17" t="e">
        <f>#REF!-D67</f>
        <v>#REF!</v>
      </c>
      <c r="G67" s="50"/>
      <c r="H67" s="51"/>
      <c r="I67" s="38"/>
    </row>
    <row r="68" spans="1:9" ht="152.85" customHeight="1" x14ac:dyDescent="0.3">
      <c r="A68" s="35" t="s">
        <v>124</v>
      </c>
      <c r="B68" s="36" t="s">
        <v>125</v>
      </c>
      <c r="C68" s="37">
        <v>23400000</v>
      </c>
      <c r="D68" s="49"/>
      <c r="E68" s="17"/>
      <c r="G68" s="39"/>
    </row>
    <row r="69" spans="1:9" ht="39.25" hidden="1" customHeight="1" x14ac:dyDescent="0.3">
      <c r="A69" s="35" t="s">
        <v>126</v>
      </c>
      <c r="B69" s="52" t="s">
        <v>127</v>
      </c>
      <c r="C69" s="37">
        <v>0</v>
      </c>
      <c r="D69" s="49"/>
      <c r="E69" s="17"/>
    </row>
    <row r="70" spans="1:9" ht="30.6" hidden="1" customHeight="1" x14ac:dyDescent="0.3">
      <c r="A70" s="1" t="s">
        <v>128</v>
      </c>
      <c r="B70" s="53" t="s">
        <v>129</v>
      </c>
      <c r="C70" s="54">
        <f>C71</f>
        <v>0</v>
      </c>
      <c r="D70" s="49"/>
      <c r="E70" s="17"/>
    </row>
    <row r="71" spans="1:9" ht="39.4" hidden="1" customHeight="1" x14ac:dyDescent="0.3">
      <c r="A71" s="55" t="s">
        <v>130</v>
      </c>
      <c r="B71" s="25" t="s">
        <v>131</v>
      </c>
      <c r="C71" s="37"/>
      <c r="D71" s="49"/>
      <c r="E71" s="17"/>
    </row>
    <row r="72" spans="1:9" ht="89.5" hidden="1" customHeight="1" x14ac:dyDescent="0.3">
      <c r="A72" s="55" t="s">
        <v>132</v>
      </c>
      <c r="B72" s="25" t="s">
        <v>133</v>
      </c>
      <c r="C72" s="37"/>
      <c r="D72" s="49"/>
      <c r="E72" s="17"/>
    </row>
    <row r="73" spans="1:9" ht="54.35" hidden="1" customHeight="1" x14ac:dyDescent="0.3">
      <c r="A73" s="55" t="s">
        <v>134</v>
      </c>
      <c r="B73" s="25" t="s">
        <v>135</v>
      </c>
      <c r="C73" s="37"/>
      <c r="D73" s="49"/>
      <c r="E73" s="17"/>
    </row>
    <row r="74" spans="1:9" x14ac:dyDescent="0.3">
      <c r="A74" s="48"/>
      <c r="B74" s="56" t="s">
        <v>136</v>
      </c>
      <c r="C74" s="32">
        <f>C13+C43</f>
        <v>1202201981.6799998</v>
      </c>
      <c r="D74" s="57"/>
      <c r="E74" s="17" t="e">
        <f>#REF!-D74</f>
        <v>#REF!</v>
      </c>
      <c r="G74" s="34"/>
    </row>
    <row r="76" spans="1:9" x14ac:dyDescent="0.25">
      <c r="A76" s="1">
        <v>0</v>
      </c>
    </row>
    <row r="80" spans="1:9" x14ac:dyDescent="0.25">
      <c r="C80" s="7">
        <f>C43/C74*100</f>
        <v>83.501690812152191</v>
      </c>
    </row>
  </sheetData>
  <mergeCells count="2">
    <mergeCell ref="A9:C9"/>
    <mergeCell ref="A10:C10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 </vt:lpstr>
      <vt:lpstr>'прил 3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2024-03-15T05:50:21Z</dcterms:created>
  <dcterms:modified xsi:type="dcterms:W3CDTF">2024-03-15T05:50:36Z</dcterms:modified>
</cp:coreProperties>
</file>