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9075" activeTab="2"/>
  </bookViews>
  <sheets>
    <sheet name="приложение 3" sheetId="1" r:id="rId1"/>
    <sheet name="приложение 4" sheetId="2" r:id="rId2"/>
    <sheet name="приложение 4м" sheetId="3" r:id="rId3"/>
  </sheets>
  <definedNames>
    <definedName name="_xlnm.Print_Area" localSheetId="2">'приложение 4м'!$A$1:$J$150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3" l="1"/>
  <c r="H41" i="3" l="1"/>
  <c r="I24" i="3" l="1"/>
  <c r="J24" i="3"/>
  <c r="H46" i="3"/>
  <c r="H23" i="3"/>
  <c r="N20" i="1"/>
  <c r="M20" i="1"/>
  <c r="L28" i="1" l="1"/>
  <c r="L32" i="1"/>
  <c r="H69" i="3" l="1"/>
  <c r="H24" i="3" s="1"/>
  <c r="L31" i="1"/>
  <c r="L20" i="1" s="1"/>
  <c r="H144" i="3" l="1"/>
  <c r="H26" i="3" l="1"/>
  <c r="H36" i="3"/>
  <c r="H56" i="3"/>
  <c r="H66" i="3"/>
  <c r="H71" i="3"/>
  <c r="H81" i="3"/>
  <c r="H141" i="3"/>
  <c r="H89" i="3" s="1"/>
  <c r="H101" i="3"/>
  <c r="G99" i="3"/>
  <c r="G96" i="3" s="1"/>
  <c r="H96" i="3"/>
  <c r="G89" i="3"/>
  <c r="H88" i="3"/>
  <c r="G43" i="3"/>
  <c r="G41" i="3" s="1"/>
  <c r="G23" i="3"/>
  <c r="G21" i="3"/>
  <c r="G18" i="3"/>
  <c r="G15" i="3" s="1"/>
  <c r="H18" i="3" l="1"/>
  <c r="H21" i="3"/>
  <c r="H19" i="3"/>
  <c r="H86" i="3"/>
  <c r="H15" i="3" l="1"/>
  <c r="N34" i="1" l="1"/>
  <c r="M34" i="1"/>
  <c r="N17" i="1" l="1"/>
  <c r="L36" i="1"/>
  <c r="L34" i="1" s="1"/>
  <c r="K36" i="1" l="1"/>
  <c r="K29" i="1" l="1"/>
  <c r="K26" i="1" l="1"/>
  <c r="K47" i="1" l="1"/>
  <c r="K46" i="1" l="1"/>
  <c r="J47" i="1" l="1"/>
  <c r="J46" i="1" s="1"/>
  <c r="J45" i="1"/>
  <c r="K38" i="1"/>
  <c r="K34" i="1" s="1"/>
  <c r="J36" i="1"/>
  <c r="I34" i="1"/>
  <c r="K31" i="1"/>
  <c r="K20" i="1" s="1"/>
  <c r="J29" i="1"/>
  <c r="J28" i="1"/>
  <c r="J26" i="1"/>
  <c r="J25" i="1"/>
  <c r="J22" i="1"/>
  <c r="M17" i="1"/>
  <c r="L17" i="1"/>
  <c r="J20" i="1" l="1"/>
  <c r="J34" i="1"/>
  <c r="K17" i="1"/>
  <c r="J17" i="1" l="1"/>
</calcChain>
</file>

<file path=xl/sharedStrings.xml><?xml version="1.0" encoding="utf-8"?>
<sst xmlns="http://schemas.openxmlformats.org/spreadsheetml/2006/main" count="372" uniqueCount="140">
  <si>
    <t>Приложение № 1</t>
  </si>
  <si>
    <t>к  постановлению Администрации</t>
  </si>
  <si>
    <t>муниципального района</t>
  </si>
  <si>
    <t>от __________ № ________</t>
  </si>
  <si>
    <r>
      <t>от 30.10.2014 № 739-па»</t>
    </r>
    <r>
      <rPr>
        <sz val="12"/>
        <rFont val="Arial"/>
        <family val="2"/>
        <charset val="204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</si>
  <si>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</si>
  <si>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</si>
  <si>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</si>
  <si>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</si>
  <si>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</si>
  <si>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</si>
  <si>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</si>
  <si>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</si>
  <si>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</si>
  <si>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</si>
  <si>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</si>
  <si>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</si>
  <si>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</si>
  <si>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</si>
  <si>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</si>
  <si>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</si>
  <si>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</si>
  <si>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</si>
  <si>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</si>
  <si>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</si>
  <si>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</si>
  <si>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</si>
  <si>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</si>
  <si>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Оплата взносов на капитальный ремонт на счёт регионального оператора Приморского края (муниципальные жилые помещения)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</si>
  <si>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</si>
  <si>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</si>
  <si>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</si>
  <si>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</si>
  <si>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</si>
  <si>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</si>
  <si>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</si>
  <si>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</si>
  <si>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</si>
  <si>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</si>
  <si>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</si>
  <si>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</si>
  <si>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</si>
  <si>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</si>
  <si>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</si>
  <si>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</si>
  <si>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</si>
  <si>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</si>
  <si>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</si>
  <si>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</si>
  <si>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</si>
  <si>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</si>
  <si>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</si>
  <si>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</si>
  <si>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</si>
  <si>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</si>
  <si>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</si>
  <si>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</si>
  <si>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</si>
  <si>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</si>
  <si>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</si>
  <si>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</si>
  <si>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</si>
  <si>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</si>
  <si>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</si>
  <si>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</si>
  <si>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</si>
  <si>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</si>
  <si>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</si>
  <si>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</si>
  <si>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</si>
  <si>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</si>
  <si>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</si>
  <si>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</si>
  <si>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</si>
  <si>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</si>
  <si>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</si>
  <si>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ИНФОРМАЦИЯ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</si>
  <si>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</si>
  <si>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</si>
  <si>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</si>
  <si>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</si>
  <si>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</si>
  <si>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</si>
  <si>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</si>
  <si>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</si>
  <si>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</si>
  <si>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</si>
  <si>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</si>
  <si>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</si>
  <si>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</si>
  <si>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2.3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</si>
  <si>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</si>
  <si>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</si>
  <si>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</si>
  <si>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</si>
  <si>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</si>
  <si>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</si>
  <si>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</si>
  <si>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</si>
  <si>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</si>
  <si>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</si>
  <si>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</si>
  <si>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</si>
  <si>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10</t>
  </si>
  <si>
    <r>
      <t>Реконструкция и  капитальный ремонт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дорог общего пользования местного значения</t>
    </r>
  </si>
  <si>
    <t>Субсидии на обеспечение граждан твёрдым топливом</t>
  </si>
  <si>
    <t>«Приложение №3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2015-2021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</si>
  <si>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 2015-2021 годы</t>
    </r>
  </si>
  <si>
    <t>0409</t>
  </si>
  <si>
    <t>0000000000</t>
  </si>
  <si>
    <t>000</t>
  </si>
  <si>
    <t>0727370400</t>
  </si>
  <si>
    <t>240</t>
  </si>
  <si>
    <t>0503</t>
  </si>
  <si>
    <t>0797440300</t>
  </si>
  <si>
    <t>0502</t>
  </si>
  <si>
    <t>0717240200</t>
  </si>
  <si>
    <t>810</t>
  </si>
  <si>
    <t>05802</t>
  </si>
  <si>
    <t>0717240500</t>
  </si>
  <si>
    <t>0717240600</t>
  </si>
  <si>
    <t>0717292320</t>
  </si>
  <si>
    <t>410</t>
  </si>
  <si>
    <t>0717240100</t>
  </si>
  <si>
    <t>0501</t>
  </si>
  <si>
    <t>2021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</si>
  <si>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2015-2021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</si>
  <si>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t>муниципальном районе» на 2015-2021 годы</t>
  </si>
  <si>
    <t>050</t>
  </si>
  <si>
    <t>07172S2320</t>
  </si>
  <si>
    <t>2.2</t>
  </si>
  <si>
    <r>
      <t>внебюджетных источников</t>
    </r>
    <r>
      <rPr>
        <sz val="10"/>
        <rFont val="Times New Roman"/>
        <family val="1"/>
        <charset val="204"/>
      </rPr>
      <t xml:space="preserve"> </t>
    </r>
  </si>
  <si>
    <t>3</t>
  </si>
  <si>
    <t>4</t>
  </si>
  <si>
    <t>0717292270</t>
  </si>
  <si>
    <t>0727392390</t>
  </si>
  <si>
    <t xml:space="preserve">         </t>
  </si>
  <si>
    <t xml:space="preserve">«Приложение №4 к муниципальной программе  «Развитие систем жилищно-коммунальной инфраструктуры и дорожного хозяйства в Ханкайском муниципальном районе» на 2015-2021 годы, утвержденной  постановлением Администрации  муниципального района                                                                              от 30.10.2014 № 739-па» </t>
  </si>
  <si>
    <t>Приложение</t>
  </si>
  <si>
    <t>от 26.03.2019  № 226-па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</si>
</sst>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0" borderId="0" xfId="0" applyNumberFormat="1" applyFont="1"/>
    <xf numFmtId="0" fontId="10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0" fillId="0" borderId="0" xfId="0" applyNumberFormat="1" applyFont="1"/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2" fontId="15" fillId="0" borderId="9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7" fillId="0" borderId="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17" fillId="0" borderId="9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4" fontId="17" fillId="0" borderId="9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vertical="center"/>
    </xf>
    <xf numFmtId="4" fontId="20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/>
    <xf numFmtId="0" fontId="2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/>
    <xf numFmtId="0" fontId="22" fillId="0" borderId="0" xfId="0" applyFont="1"/>
    <xf numFmtId="0" fontId="11" fillId="0" borderId="0" xfId="0" applyFont="1"/>
    <xf numFmtId="0" fontId="10" fillId="0" borderId="0" xfId="0" applyFont="1" applyAlignment="1">
      <alignment horizontal="right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topLeftCell="A10" zoomScaleNormal="120" zoomScaleSheetLayoutView="100" workbookViewId="0">
      <pane xSplit="8" ySplit="7" topLeftCell="I35" activePane="bottomRight" state="frozen"/>
      <selection activeCell="A10" sqref="A10"/>
      <selection pane="topRight" activeCell="I10" sqref="I10"/>
      <selection pane="bottomLeft" activeCell="A17" sqref="A17"/>
      <selection pane="bottomRight" activeCell="G37" sqref="G37"/>
    </sheetView>
  </sheetViews>
  <sheetFormatPr defaultColWidth="9.140625" defaultRowHeight="15" x14ac:dyDescent="0.25"/>
  <cols>
    <col min="1" max="1" width="5.28515625" style="60" customWidth="1"/>
    <col min="2" max="2" width="30" style="1" customWidth="1"/>
    <col min="3" max="3" width="10.85546875" style="1" customWidth="1"/>
    <col min="4" max="5" width="7.7109375" style="60" customWidth="1"/>
    <col min="6" max="6" width="12.85546875" style="60" customWidth="1"/>
    <col min="7" max="7" width="9.140625" style="60" customWidth="1"/>
    <col min="8" max="8" width="11.42578125" style="60" customWidth="1"/>
    <col min="9" max="9" width="11.140625" style="1" customWidth="1"/>
    <col min="10" max="10" width="12" style="1" customWidth="1"/>
    <col min="11" max="11" width="11.28515625" style="2" customWidth="1"/>
    <col min="12" max="12" width="12.28515625" style="23" customWidth="1"/>
    <col min="13" max="13" width="12.28515625" style="2" customWidth="1"/>
    <col min="14" max="14" width="12.28515625" style="1" customWidth="1"/>
    <col min="15" max="15" width="9.28515625" style="1" customWidth="1"/>
    <col min="16" max="16384" width="9.140625" style="1"/>
  </cols>
  <sheetData>
    <row r="1" spans="1:15" ht="15.7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15.75" x14ac:dyDescent="0.25">
      <c r="A2" s="92"/>
    </row>
    <row r="3" spans="1:15" ht="15.75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ht="15.75" x14ac:dyDescent="0.2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5" ht="15.75" x14ac:dyDescent="0.25">
      <c r="A5" s="138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5" ht="71.25" customHeight="1" x14ac:dyDescent="0.25">
      <c r="A6" s="139" t="s">
        <v>106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5" ht="15.75" x14ac:dyDescent="0.25">
      <c r="A7" s="138" t="s">
        <v>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ht="18.75" x14ac:dyDescent="0.25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ht="18.75" x14ac:dyDescent="0.25">
      <c r="A9" s="143" t="s">
        <v>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5" ht="18.75" x14ac:dyDescent="0.25">
      <c r="A10" s="144" t="s">
        <v>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5" ht="18.75" x14ac:dyDescent="0.25">
      <c r="A11" s="143" t="s">
        <v>127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5" ht="19.5" thickBot="1" x14ac:dyDescent="0.3">
      <c r="A12" s="93"/>
    </row>
    <row r="13" spans="1:15" ht="66" customHeight="1" thickBot="1" x14ac:dyDescent="0.3">
      <c r="A13" s="145" t="s">
        <v>8</v>
      </c>
      <c r="B13" s="3" t="s">
        <v>9</v>
      </c>
      <c r="C13" s="3" t="s">
        <v>10</v>
      </c>
      <c r="D13" s="148" t="s">
        <v>11</v>
      </c>
      <c r="E13" s="149"/>
      <c r="F13" s="149"/>
      <c r="G13" s="150"/>
      <c r="H13" s="154" t="s">
        <v>12</v>
      </c>
      <c r="I13" s="155"/>
      <c r="J13" s="155"/>
      <c r="K13" s="155"/>
      <c r="L13" s="155"/>
      <c r="M13" s="155"/>
      <c r="N13" s="156"/>
      <c r="O13" s="66"/>
    </row>
    <row r="14" spans="1:15" ht="42.75" customHeight="1" thickBot="1" x14ac:dyDescent="0.3">
      <c r="A14" s="146"/>
      <c r="B14" s="4" t="s">
        <v>13</v>
      </c>
      <c r="C14" s="4" t="s">
        <v>14</v>
      </c>
      <c r="D14" s="151" t="s">
        <v>15</v>
      </c>
      <c r="E14" s="152"/>
      <c r="F14" s="152"/>
      <c r="G14" s="153"/>
      <c r="H14" s="154" t="s">
        <v>16</v>
      </c>
      <c r="I14" s="155"/>
      <c r="J14" s="155"/>
      <c r="K14" s="155"/>
      <c r="L14" s="155"/>
      <c r="M14" s="155"/>
      <c r="N14" s="156"/>
      <c r="O14" s="66"/>
    </row>
    <row r="15" spans="1:15" ht="15.75" thickBot="1" x14ac:dyDescent="0.3">
      <c r="A15" s="147"/>
      <c r="B15" s="5"/>
      <c r="C15" s="5"/>
      <c r="D15" s="61" t="s">
        <v>17</v>
      </c>
      <c r="E15" s="61" t="s">
        <v>18</v>
      </c>
      <c r="F15" s="61" t="s">
        <v>19</v>
      </c>
      <c r="G15" s="62" t="s">
        <v>20</v>
      </c>
      <c r="H15" s="28">
        <v>2015</v>
      </c>
      <c r="I15" s="28">
        <v>2016</v>
      </c>
      <c r="J15" s="8">
        <v>2017</v>
      </c>
      <c r="K15" s="24">
        <v>2018</v>
      </c>
      <c r="L15" s="26">
        <v>2019</v>
      </c>
      <c r="M15" s="6">
        <v>2020</v>
      </c>
      <c r="N15" s="20">
        <v>2021</v>
      </c>
    </row>
    <row r="16" spans="1:15" ht="15.75" thickBot="1" x14ac:dyDescent="0.3">
      <c r="A16" s="94">
        <v>1</v>
      </c>
      <c r="B16" s="9">
        <v>2</v>
      </c>
      <c r="C16" s="9">
        <v>3</v>
      </c>
      <c r="D16" s="63">
        <v>4</v>
      </c>
      <c r="E16" s="63">
        <v>5</v>
      </c>
      <c r="F16" s="63">
        <v>6</v>
      </c>
      <c r="G16" s="64">
        <v>7</v>
      </c>
      <c r="H16" s="7">
        <v>9</v>
      </c>
      <c r="I16" s="10">
        <v>10</v>
      </c>
      <c r="J16" s="11">
        <v>11</v>
      </c>
      <c r="K16" s="25">
        <v>12</v>
      </c>
      <c r="L16" s="27">
        <v>11</v>
      </c>
      <c r="M16" s="9">
        <v>12</v>
      </c>
      <c r="N16" s="9">
        <v>12</v>
      </c>
    </row>
    <row r="17" spans="1:15" ht="65.25" customHeight="1" x14ac:dyDescent="0.25">
      <c r="A17" s="128" t="s">
        <v>21</v>
      </c>
      <c r="B17" s="131" t="s">
        <v>22</v>
      </c>
      <c r="C17" s="140" t="s">
        <v>23</v>
      </c>
      <c r="D17" s="110" t="s">
        <v>24</v>
      </c>
      <c r="E17" s="110" t="s">
        <v>24</v>
      </c>
      <c r="F17" s="110" t="s">
        <v>24</v>
      </c>
      <c r="G17" s="110" t="s">
        <v>24</v>
      </c>
      <c r="H17" s="127">
        <v>15833.09</v>
      </c>
      <c r="I17" s="127">
        <v>28134.21</v>
      </c>
      <c r="J17" s="137">
        <f>J20+J34+J46</f>
        <v>24278.94</v>
      </c>
      <c r="K17" s="137">
        <f>SUM(K20+K34+K46)</f>
        <v>34095.527999999998</v>
      </c>
      <c r="L17" s="136">
        <f>L20+L34+L46</f>
        <v>32289.142</v>
      </c>
      <c r="M17" s="127">
        <f>SUM(M20+M34+M46)</f>
        <v>15066</v>
      </c>
      <c r="N17" s="127">
        <f>SUM(N20+N34+N46)</f>
        <v>15961</v>
      </c>
    </row>
    <row r="18" spans="1:15" x14ac:dyDescent="0.25">
      <c r="A18" s="129"/>
      <c r="B18" s="132"/>
      <c r="C18" s="141"/>
      <c r="D18" s="126"/>
      <c r="E18" s="126"/>
      <c r="F18" s="126"/>
      <c r="G18" s="126"/>
      <c r="H18" s="127"/>
      <c r="I18" s="127"/>
      <c r="J18" s="137"/>
      <c r="K18" s="137"/>
      <c r="L18" s="136"/>
      <c r="M18" s="127"/>
      <c r="N18" s="127"/>
    </row>
    <row r="19" spans="1:15" ht="42.75" customHeight="1" thickBot="1" x14ac:dyDescent="0.3">
      <c r="A19" s="130"/>
      <c r="B19" s="133"/>
      <c r="C19" s="142"/>
      <c r="D19" s="111"/>
      <c r="E19" s="111"/>
      <c r="F19" s="111"/>
      <c r="G19" s="111"/>
      <c r="H19" s="113"/>
      <c r="I19" s="113"/>
      <c r="J19" s="125"/>
      <c r="K19" s="125"/>
      <c r="L19" s="117"/>
      <c r="M19" s="113"/>
      <c r="N19" s="113"/>
    </row>
    <row r="20" spans="1:15" ht="90.75" customHeight="1" x14ac:dyDescent="0.25">
      <c r="A20" s="128" t="s">
        <v>25</v>
      </c>
      <c r="B20" s="131" t="s">
        <v>107</v>
      </c>
      <c r="C20" s="107" t="s">
        <v>26</v>
      </c>
      <c r="D20" s="110">
        <v>952</v>
      </c>
      <c r="E20" s="110" t="s">
        <v>24</v>
      </c>
      <c r="F20" s="110" t="s">
        <v>24</v>
      </c>
      <c r="G20" s="110" t="s">
        <v>24</v>
      </c>
      <c r="H20" s="112">
        <v>9296.7000000000007</v>
      </c>
      <c r="I20" s="112">
        <v>13811.94</v>
      </c>
      <c r="J20" s="124">
        <f>J23+J25+J26+J28+J29+J30+J31+J32+J33+J22</f>
        <v>14014.569999999998</v>
      </c>
      <c r="K20" s="124">
        <f>K23+K25+K26+K28+K29+K30+K31+K32+K33+K22</f>
        <v>18259.595999999998</v>
      </c>
      <c r="L20" s="116">
        <f>L22+L23+L25+L26+L28+L29+L30+L31+L32+L27</f>
        <v>18010.760999999999</v>
      </c>
      <c r="M20" s="116">
        <f>M22+M23+M25+M26+M28+M29+M30+M31+M32</f>
        <v>5050</v>
      </c>
      <c r="N20" s="116">
        <f>N22+N23+N25+N26+N28+N29+N30+N31+N32</f>
        <v>5050</v>
      </c>
      <c r="O20" s="12"/>
    </row>
    <row r="21" spans="1:15" ht="23.25" customHeight="1" thickBot="1" x14ac:dyDescent="0.3">
      <c r="A21" s="130"/>
      <c r="B21" s="133"/>
      <c r="C21" s="108"/>
      <c r="D21" s="111"/>
      <c r="E21" s="111"/>
      <c r="F21" s="111"/>
      <c r="G21" s="111"/>
      <c r="H21" s="113"/>
      <c r="I21" s="113"/>
      <c r="J21" s="125"/>
      <c r="K21" s="125"/>
      <c r="L21" s="117"/>
      <c r="M21" s="117"/>
      <c r="N21" s="117"/>
    </row>
    <row r="22" spans="1:15" ht="70.5" customHeight="1" thickBot="1" x14ac:dyDescent="0.3">
      <c r="A22" s="90" t="s">
        <v>27</v>
      </c>
      <c r="B22" s="13" t="s">
        <v>28</v>
      </c>
      <c r="C22" s="108"/>
      <c r="D22" s="46">
        <v>952</v>
      </c>
      <c r="E22" s="46" t="s">
        <v>128</v>
      </c>
      <c r="F22" s="46" t="s">
        <v>123</v>
      </c>
      <c r="G22" s="46" t="s">
        <v>112</v>
      </c>
      <c r="H22" s="71">
        <v>382.62</v>
      </c>
      <c r="I22" s="77">
        <v>543.38</v>
      </c>
      <c r="J22" s="78">
        <f>686.17-28+466+167.89</f>
        <v>1292.06</v>
      </c>
      <c r="K22" s="78">
        <v>720</v>
      </c>
      <c r="L22" s="79">
        <v>720</v>
      </c>
      <c r="M22" s="79">
        <v>720</v>
      </c>
      <c r="N22" s="79">
        <v>720</v>
      </c>
    </row>
    <row r="23" spans="1:15" ht="15" customHeight="1" x14ac:dyDescent="0.25">
      <c r="A23" s="134" t="s">
        <v>130</v>
      </c>
      <c r="B23" s="118" t="s">
        <v>30</v>
      </c>
      <c r="C23" s="108"/>
      <c r="D23" s="110">
        <v>952</v>
      </c>
      <c r="E23" s="110" t="s">
        <v>24</v>
      </c>
      <c r="F23" s="110" t="s">
        <v>24</v>
      </c>
      <c r="G23" s="110" t="s">
        <v>24</v>
      </c>
      <c r="H23" s="112">
        <v>3358</v>
      </c>
      <c r="I23" s="114">
        <v>4252.3</v>
      </c>
      <c r="J23" s="122">
        <v>7.76</v>
      </c>
      <c r="K23" s="122">
        <v>0</v>
      </c>
      <c r="L23" s="120">
        <v>0</v>
      </c>
      <c r="M23" s="114">
        <v>0</v>
      </c>
      <c r="N23" s="114">
        <v>0</v>
      </c>
    </row>
    <row r="24" spans="1:15" ht="49.5" customHeight="1" thickBot="1" x14ac:dyDescent="0.3">
      <c r="A24" s="135"/>
      <c r="B24" s="119"/>
      <c r="C24" s="108"/>
      <c r="D24" s="111"/>
      <c r="E24" s="111"/>
      <c r="F24" s="111"/>
      <c r="G24" s="111"/>
      <c r="H24" s="113"/>
      <c r="I24" s="115"/>
      <c r="J24" s="123"/>
      <c r="K24" s="123"/>
      <c r="L24" s="121"/>
      <c r="M24" s="115"/>
      <c r="N24" s="115"/>
    </row>
    <row r="25" spans="1:15" ht="49.5" customHeight="1" thickBot="1" x14ac:dyDescent="0.3">
      <c r="A25" s="91" t="s">
        <v>90</v>
      </c>
      <c r="B25" s="13" t="s">
        <v>32</v>
      </c>
      <c r="C25" s="108"/>
      <c r="D25" s="46">
        <v>952</v>
      </c>
      <c r="E25" s="46" t="s">
        <v>115</v>
      </c>
      <c r="F25" s="46" t="s">
        <v>116</v>
      </c>
      <c r="G25" s="46" t="s">
        <v>112</v>
      </c>
      <c r="H25" s="71">
        <v>1310.28</v>
      </c>
      <c r="I25" s="70">
        <v>284</v>
      </c>
      <c r="J25" s="80">
        <f>1149.51-97.89</f>
        <v>1051.6199999999999</v>
      </c>
      <c r="K25" s="80">
        <v>0</v>
      </c>
      <c r="L25" s="69">
        <v>2500</v>
      </c>
      <c r="M25" s="80">
        <v>0</v>
      </c>
      <c r="N25" s="80">
        <v>0</v>
      </c>
    </row>
    <row r="26" spans="1:15" ht="36.75" customHeight="1" thickBot="1" x14ac:dyDescent="0.3">
      <c r="A26" s="90" t="s">
        <v>29</v>
      </c>
      <c r="B26" s="13" t="s">
        <v>34</v>
      </c>
      <c r="C26" s="108"/>
      <c r="D26" s="46">
        <v>952</v>
      </c>
      <c r="E26" s="46" t="s">
        <v>115</v>
      </c>
      <c r="F26" s="46" t="s">
        <v>121</v>
      </c>
      <c r="G26" s="46" t="s">
        <v>122</v>
      </c>
      <c r="H26" s="71">
        <v>2235.0100000000002</v>
      </c>
      <c r="I26" s="71">
        <v>5566.75</v>
      </c>
      <c r="J26" s="81">
        <f>3433.03-752.94-165</f>
        <v>2515.09</v>
      </c>
      <c r="K26" s="81">
        <f>1220+600</f>
        <v>1820</v>
      </c>
      <c r="L26" s="82">
        <v>600</v>
      </c>
      <c r="M26" s="71">
        <v>1000</v>
      </c>
      <c r="N26" s="71">
        <v>1000</v>
      </c>
    </row>
    <row r="27" spans="1:15" ht="63.75" customHeight="1" thickBot="1" x14ac:dyDescent="0.3">
      <c r="A27" s="32" t="s">
        <v>31</v>
      </c>
      <c r="B27" s="13" t="s">
        <v>34</v>
      </c>
      <c r="C27" s="108"/>
      <c r="D27" s="46">
        <v>952</v>
      </c>
      <c r="E27" s="46" t="s">
        <v>115</v>
      </c>
      <c r="F27" s="46" t="s">
        <v>129</v>
      </c>
      <c r="G27" s="46" t="s">
        <v>122</v>
      </c>
      <c r="H27" s="71">
        <v>0</v>
      </c>
      <c r="I27" s="71">
        <v>0</v>
      </c>
      <c r="J27" s="81">
        <v>0</v>
      </c>
      <c r="K27" s="81">
        <v>0</v>
      </c>
      <c r="L27" s="82">
        <v>4362</v>
      </c>
      <c r="M27" s="71">
        <v>1000</v>
      </c>
      <c r="N27" s="71">
        <v>1000</v>
      </c>
    </row>
    <row r="28" spans="1:15" ht="87.75" customHeight="1" thickBot="1" x14ac:dyDescent="0.3">
      <c r="A28" s="32" t="s">
        <v>33</v>
      </c>
      <c r="B28" s="13" t="s">
        <v>36</v>
      </c>
      <c r="C28" s="108"/>
      <c r="D28" s="46">
        <v>952</v>
      </c>
      <c r="E28" s="46" t="s">
        <v>115</v>
      </c>
      <c r="F28" s="46" t="s">
        <v>134</v>
      </c>
      <c r="G28" s="46" t="s">
        <v>112</v>
      </c>
      <c r="H28" s="71">
        <v>752.48</v>
      </c>
      <c r="I28" s="70">
        <v>851</v>
      </c>
      <c r="J28" s="80">
        <f>1280.66-100-70</f>
        <v>1110.6600000000001</v>
      </c>
      <c r="K28" s="80">
        <v>208.89</v>
      </c>
      <c r="L28" s="69">
        <f>1000+1149.76</f>
        <v>2149.7600000000002</v>
      </c>
      <c r="M28" s="69">
        <v>2000</v>
      </c>
      <c r="N28" s="69">
        <v>2000</v>
      </c>
    </row>
    <row r="29" spans="1:15" ht="45" customHeight="1" thickBot="1" x14ac:dyDescent="0.3">
      <c r="A29" s="32" t="s">
        <v>35</v>
      </c>
      <c r="B29" s="13" t="s">
        <v>38</v>
      </c>
      <c r="C29" s="108"/>
      <c r="D29" s="46">
        <v>952</v>
      </c>
      <c r="E29" s="46" t="s">
        <v>124</v>
      </c>
      <c r="F29" s="46" t="s">
        <v>123</v>
      </c>
      <c r="G29" s="46" t="s">
        <v>112</v>
      </c>
      <c r="H29" s="71">
        <v>858.31</v>
      </c>
      <c r="I29" s="71">
        <v>768.21</v>
      </c>
      <c r="J29" s="81">
        <f>580.65+115</f>
        <v>695.65</v>
      </c>
      <c r="K29" s="81">
        <f>280-56.731+1612.333-191.13</f>
        <v>1644.4720000000002</v>
      </c>
      <c r="L29" s="82">
        <v>280</v>
      </c>
      <c r="M29" s="82">
        <v>280</v>
      </c>
      <c r="N29" s="82">
        <v>280</v>
      </c>
    </row>
    <row r="30" spans="1:15" ht="26.25" customHeight="1" thickBot="1" x14ac:dyDescent="0.3">
      <c r="A30" s="90" t="s">
        <v>37</v>
      </c>
      <c r="B30" s="13" t="s">
        <v>40</v>
      </c>
      <c r="C30" s="108"/>
      <c r="D30" s="46">
        <v>952</v>
      </c>
      <c r="E30" s="46" t="s">
        <v>115</v>
      </c>
      <c r="F30" s="46" t="s">
        <v>116</v>
      </c>
      <c r="G30" s="46" t="s">
        <v>117</v>
      </c>
      <c r="H30" s="71">
        <v>400</v>
      </c>
      <c r="I30" s="70">
        <v>1546.3</v>
      </c>
      <c r="J30" s="80">
        <v>0</v>
      </c>
      <c r="K30" s="80">
        <v>3600</v>
      </c>
      <c r="L30" s="69">
        <v>0</v>
      </c>
      <c r="M30" s="70">
        <v>0</v>
      </c>
      <c r="N30" s="70">
        <v>0</v>
      </c>
    </row>
    <row r="31" spans="1:15" ht="77.25" customHeight="1" thickBot="1" x14ac:dyDescent="0.3">
      <c r="A31" s="90" t="s">
        <v>39</v>
      </c>
      <c r="B31" s="13" t="s">
        <v>42</v>
      </c>
      <c r="C31" s="108"/>
      <c r="D31" s="46">
        <v>952</v>
      </c>
      <c r="E31" s="46" t="s">
        <v>118</v>
      </c>
      <c r="F31" s="46" t="s">
        <v>119</v>
      </c>
      <c r="G31" s="46" t="s">
        <v>117</v>
      </c>
      <c r="H31" s="71">
        <v>0</v>
      </c>
      <c r="I31" s="70">
        <v>0</v>
      </c>
      <c r="J31" s="80">
        <v>4200</v>
      </c>
      <c r="K31" s="80">
        <f>1050+2952.316</f>
        <v>4002.3159999999998</v>
      </c>
      <c r="L31" s="69">
        <f>1050+2952-1.329</f>
        <v>4000.6709999999998</v>
      </c>
      <c r="M31" s="69">
        <v>1050</v>
      </c>
      <c r="N31" s="69">
        <v>1050</v>
      </c>
    </row>
    <row r="32" spans="1:15" ht="108.75" customHeight="1" thickBot="1" x14ac:dyDescent="0.3">
      <c r="A32" s="90" t="s">
        <v>41</v>
      </c>
      <c r="B32" s="13" t="s">
        <v>44</v>
      </c>
      <c r="C32" s="108"/>
      <c r="D32" s="46">
        <v>952</v>
      </c>
      <c r="E32" s="46" t="s">
        <v>115</v>
      </c>
      <c r="F32" s="46" t="s">
        <v>120</v>
      </c>
      <c r="G32" s="46" t="s">
        <v>117</v>
      </c>
      <c r="H32" s="71">
        <v>0</v>
      </c>
      <c r="I32" s="70">
        <v>0</v>
      </c>
      <c r="J32" s="80">
        <v>502.73</v>
      </c>
      <c r="K32" s="80">
        <v>6263.9179999999997</v>
      </c>
      <c r="L32" s="69">
        <f>855+2543.33</f>
        <v>3398.33</v>
      </c>
      <c r="M32" s="70">
        <v>0</v>
      </c>
      <c r="N32" s="70">
        <v>0</v>
      </c>
    </row>
    <row r="33" spans="1:14" ht="72.75" customHeight="1" thickBot="1" x14ac:dyDescent="0.3">
      <c r="A33" s="90" t="s">
        <v>43</v>
      </c>
      <c r="B33" s="13" t="s">
        <v>46</v>
      </c>
      <c r="C33" s="108"/>
      <c r="D33" s="46">
        <v>952</v>
      </c>
      <c r="E33" s="46" t="s">
        <v>24</v>
      </c>
      <c r="F33" s="46" t="s">
        <v>24</v>
      </c>
      <c r="G33" s="46" t="s">
        <v>24</v>
      </c>
      <c r="H33" s="71">
        <v>0</v>
      </c>
      <c r="I33" s="70">
        <v>0</v>
      </c>
      <c r="J33" s="80">
        <v>2639</v>
      </c>
      <c r="K33" s="80">
        <v>0</v>
      </c>
      <c r="L33" s="69">
        <v>0</v>
      </c>
      <c r="M33" s="70">
        <v>0</v>
      </c>
      <c r="N33" s="70">
        <v>0</v>
      </c>
    </row>
    <row r="34" spans="1:14" ht="65.25" customHeight="1" thickBot="1" x14ac:dyDescent="0.3">
      <c r="A34" s="90" t="s">
        <v>132</v>
      </c>
      <c r="B34" s="35" t="s">
        <v>48</v>
      </c>
      <c r="C34" s="108"/>
      <c r="D34" s="46">
        <v>952</v>
      </c>
      <c r="E34" s="46" t="s">
        <v>108</v>
      </c>
      <c r="F34" s="46" t="s">
        <v>109</v>
      </c>
      <c r="G34" s="46" t="s">
        <v>110</v>
      </c>
      <c r="H34" s="71">
        <v>5852</v>
      </c>
      <c r="I34" s="70">
        <f>I35+I36+I37+I38+I39+I40+I41+I42+I43+I44+I45</f>
        <v>14109</v>
      </c>
      <c r="J34" s="80">
        <f>J35+J36+J37+J38+J39+J40+J41+J42+J43+J44+J45</f>
        <v>10072</v>
      </c>
      <c r="K34" s="80">
        <f>K35+K36+K37+K38+K39+K40+K41+K42+K43+K44+K45+12</f>
        <v>15651.712</v>
      </c>
      <c r="L34" s="69">
        <f>L35+L36+L37+L38+L39+L40+L41+L42+L43+L44+L45</f>
        <v>14047.381000000001</v>
      </c>
      <c r="M34" s="70">
        <f>8377+1389</f>
        <v>9766</v>
      </c>
      <c r="N34" s="70">
        <f>8377+2284</f>
        <v>10661</v>
      </c>
    </row>
    <row r="35" spans="1:14" ht="55.5" customHeight="1" thickBot="1" x14ac:dyDescent="0.3">
      <c r="A35" s="90" t="s">
        <v>49</v>
      </c>
      <c r="B35" s="13" t="s">
        <v>50</v>
      </c>
      <c r="C35" s="108"/>
      <c r="D35" s="46">
        <v>952</v>
      </c>
      <c r="E35" s="46" t="s">
        <v>108</v>
      </c>
      <c r="F35" s="46" t="s">
        <v>111</v>
      </c>
      <c r="G35" s="46" t="s">
        <v>112</v>
      </c>
      <c r="H35" s="76">
        <v>2316.4299999999998</v>
      </c>
      <c r="I35" s="75">
        <v>6450</v>
      </c>
      <c r="J35" s="83">
        <v>0</v>
      </c>
      <c r="K35" s="83">
        <v>3900</v>
      </c>
      <c r="L35" s="74">
        <v>0</v>
      </c>
      <c r="M35" s="75">
        <v>0</v>
      </c>
      <c r="N35" s="75">
        <v>0</v>
      </c>
    </row>
    <row r="36" spans="1:14" ht="63" customHeight="1" thickBot="1" x14ac:dyDescent="0.3">
      <c r="A36" s="32" t="s">
        <v>51</v>
      </c>
      <c r="B36" s="13" t="s">
        <v>52</v>
      </c>
      <c r="C36" s="68"/>
      <c r="D36" s="46">
        <v>952</v>
      </c>
      <c r="E36" s="46" t="s">
        <v>108</v>
      </c>
      <c r="F36" s="46" t="s">
        <v>111</v>
      </c>
      <c r="G36" s="46" t="s">
        <v>112</v>
      </c>
      <c r="H36" s="76">
        <v>1761</v>
      </c>
      <c r="I36" s="75">
        <v>3272.66</v>
      </c>
      <c r="J36" s="83">
        <f>6476.76-1254.76</f>
        <v>5222</v>
      </c>
      <c r="K36" s="83">
        <f>6476.76+820</f>
        <v>7296.76</v>
      </c>
      <c r="L36" s="74">
        <f>5837+639.76</f>
        <v>6476.76</v>
      </c>
      <c r="M36" s="75">
        <v>6476.76</v>
      </c>
      <c r="N36" s="75">
        <v>6476.76</v>
      </c>
    </row>
    <row r="37" spans="1:14" ht="63.75" customHeight="1" thickBot="1" x14ac:dyDescent="0.3">
      <c r="A37" s="90" t="s">
        <v>53</v>
      </c>
      <c r="B37" s="13" t="s">
        <v>104</v>
      </c>
      <c r="C37" s="68"/>
      <c r="D37" s="46">
        <v>952</v>
      </c>
      <c r="E37" s="46" t="s">
        <v>108</v>
      </c>
      <c r="F37" s="46" t="s">
        <v>135</v>
      </c>
      <c r="G37" s="46" t="s">
        <v>112</v>
      </c>
      <c r="H37" s="76">
        <v>393.27</v>
      </c>
      <c r="I37" s="75">
        <v>383.27</v>
      </c>
      <c r="J37" s="83">
        <v>0</v>
      </c>
      <c r="K37" s="83">
        <v>800</v>
      </c>
      <c r="L37" s="74">
        <v>2540</v>
      </c>
      <c r="M37" s="75">
        <v>800</v>
      </c>
      <c r="N37" s="75">
        <v>800</v>
      </c>
    </row>
    <row r="38" spans="1:14" ht="52.5" customHeight="1" thickBot="1" x14ac:dyDescent="0.3">
      <c r="A38" s="90" t="s">
        <v>54</v>
      </c>
      <c r="B38" s="13" t="s">
        <v>55</v>
      </c>
      <c r="C38" s="68"/>
      <c r="D38" s="46">
        <v>952</v>
      </c>
      <c r="E38" s="46" t="s">
        <v>108</v>
      </c>
      <c r="F38" s="46" t="s">
        <v>111</v>
      </c>
      <c r="G38" s="46" t="s">
        <v>112</v>
      </c>
      <c r="H38" s="76">
        <v>500</v>
      </c>
      <c r="I38" s="75">
        <v>782</v>
      </c>
      <c r="J38" s="83">
        <v>0</v>
      </c>
      <c r="K38" s="83">
        <f>500+800</f>
        <v>1300</v>
      </c>
      <c r="L38" s="74">
        <v>0</v>
      </c>
      <c r="M38" s="75">
        <v>500</v>
      </c>
      <c r="N38" s="75">
        <v>500</v>
      </c>
    </row>
    <row r="39" spans="1:14" ht="51.75" customHeight="1" thickBot="1" x14ac:dyDescent="0.3">
      <c r="A39" s="90" t="s">
        <v>56</v>
      </c>
      <c r="B39" s="13" t="s">
        <v>57</v>
      </c>
      <c r="C39" s="67"/>
      <c r="D39" s="46">
        <v>952</v>
      </c>
      <c r="E39" s="46" t="s">
        <v>108</v>
      </c>
      <c r="F39" s="46" t="s">
        <v>111</v>
      </c>
      <c r="G39" s="46" t="s">
        <v>112</v>
      </c>
      <c r="H39" s="76">
        <v>375</v>
      </c>
      <c r="I39" s="75">
        <v>375</v>
      </c>
      <c r="J39" s="83">
        <v>0</v>
      </c>
      <c r="K39" s="83">
        <v>1000</v>
      </c>
      <c r="L39" s="74">
        <v>0</v>
      </c>
      <c r="M39" s="75">
        <v>0</v>
      </c>
      <c r="N39" s="75">
        <v>0</v>
      </c>
    </row>
    <row r="40" spans="1:14" ht="45.75" customHeight="1" thickBot="1" x14ac:dyDescent="0.3">
      <c r="A40" s="90" t="s">
        <v>58</v>
      </c>
      <c r="B40" s="13" t="s">
        <v>59</v>
      </c>
      <c r="C40" s="107" t="s">
        <v>26</v>
      </c>
      <c r="D40" s="46">
        <v>952</v>
      </c>
      <c r="E40" s="46" t="s">
        <v>108</v>
      </c>
      <c r="F40" s="46" t="s">
        <v>111</v>
      </c>
      <c r="G40" s="46" t="s">
        <v>112</v>
      </c>
      <c r="H40" s="76">
        <v>217.95</v>
      </c>
      <c r="I40" s="75">
        <v>0</v>
      </c>
      <c r="J40" s="83">
        <v>150</v>
      </c>
      <c r="K40" s="84">
        <v>232.24</v>
      </c>
      <c r="L40" s="85">
        <v>0</v>
      </c>
      <c r="M40" s="86">
        <v>200</v>
      </c>
      <c r="N40" s="86">
        <v>200</v>
      </c>
    </row>
    <row r="41" spans="1:14" ht="42.75" customHeight="1" thickBot="1" x14ac:dyDescent="0.3">
      <c r="A41" s="90" t="s">
        <v>60</v>
      </c>
      <c r="B41" s="13" t="s">
        <v>61</v>
      </c>
      <c r="C41" s="108"/>
      <c r="D41" s="46">
        <v>952</v>
      </c>
      <c r="E41" s="46" t="s">
        <v>108</v>
      </c>
      <c r="F41" s="46" t="s">
        <v>111</v>
      </c>
      <c r="G41" s="46" t="s">
        <v>112</v>
      </c>
      <c r="H41" s="76">
        <v>116.26</v>
      </c>
      <c r="I41" s="75">
        <v>0</v>
      </c>
      <c r="J41" s="83">
        <v>0</v>
      </c>
      <c r="K41" s="87">
        <v>0</v>
      </c>
      <c r="L41" s="88">
        <v>0</v>
      </c>
      <c r="M41" s="75">
        <v>0</v>
      </c>
      <c r="N41" s="75">
        <v>0</v>
      </c>
    </row>
    <row r="42" spans="1:14" ht="26.25" thickBot="1" x14ac:dyDescent="0.3">
      <c r="A42" s="90" t="s">
        <v>62</v>
      </c>
      <c r="B42" s="13" t="s">
        <v>63</v>
      </c>
      <c r="C42" s="108"/>
      <c r="D42" s="46">
        <v>952</v>
      </c>
      <c r="E42" s="46" t="s">
        <v>108</v>
      </c>
      <c r="F42" s="46" t="s">
        <v>111</v>
      </c>
      <c r="G42" s="46" t="s">
        <v>112</v>
      </c>
      <c r="H42" s="76">
        <v>98.3</v>
      </c>
      <c r="I42" s="75">
        <v>0</v>
      </c>
      <c r="J42" s="83">
        <v>0</v>
      </c>
      <c r="K42" s="87">
        <v>0</v>
      </c>
      <c r="L42" s="88">
        <v>0</v>
      </c>
      <c r="M42" s="75">
        <v>0</v>
      </c>
      <c r="N42" s="75">
        <v>0</v>
      </c>
    </row>
    <row r="43" spans="1:14" ht="26.25" thickBot="1" x14ac:dyDescent="0.3">
      <c r="A43" s="90" t="s">
        <v>64</v>
      </c>
      <c r="B43" s="13" t="s">
        <v>65</v>
      </c>
      <c r="C43" s="109"/>
      <c r="D43" s="46">
        <v>952</v>
      </c>
      <c r="E43" s="46" t="s">
        <v>108</v>
      </c>
      <c r="F43" s="46" t="s">
        <v>111</v>
      </c>
      <c r="G43" s="46" t="s">
        <v>112</v>
      </c>
      <c r="H43" s="76">
        <v>73.790000000000006</v>
      </c>
      <c r="I43" s="75">
        <v>0</v>
      </c>
      <c r="J43" s="83">
        <v>0</v>
      </c>
      <c r="K43" s="87">
        <v>0</v>
      </c>
      <c r="L43" s="88">
        <v>0</v>
      </c>
      <c r="M43" s="75">
        <v>0</v>
      </c>
      <c r="N43" s="75">
        <v>0</v>
      </c>
    </row>
    <row r="44" spans="1:14" ht="48.75" customHeight="1" thickBot="1" x14ac:dyDescent="0.3">
      <c r="A44" s="90" t="s">
        <v>66</v>
      </c>
      <c r="B44" s="13" t="s">
        <v>67</v>
      </c>
      <c r="C44" s="30"/>
      <c r="D44" s="46">
        <v>952</v>
      </c>
      <c r="E44" s="46" t="s">
        <v>108</v>
      </c>
      <c r="F44" s="46" t="s">
        <v>111</v>
      </c>
      <c r="G44" s="46" t="s">
        <v>112</v>
      </c>
      <c r="H44" s="76">
        <v>0</v>
      </c>
      <c r="I44" s="75">
        <v>613.99</v>
      </c>
      <c r="J44" s="83">
        <v>0</v>
      </c>
      <c r="K44" s="87">
        <v>0</v>
      </c>
      <c r="L44" s="88">
        <v>0</v>
      </c>
      <c r="M44" s="75">
        <v>0</v>
      </c>
      <c r="N44" s="75">
        <v>0</v>
      </c>
    </row>
    <row r="45" spans="1:14" ht="47.25" customHeight="1" thickBot="1" x14ac:dyDescent="0.3">
      <c r="A45" s="90" t="s">
        <v>68</v>
      </c>
      <c r="B45" s="13" t="s">
        <v>69</v>
      </c>
      <c r="C45" s="39"/>
      <c r="D45" s="46">
        <v>952</v>
      </c>
      <c r="E45" s="46" t="s">
        <v>108</v>
      </c>
      <c r="F45" s="46" t="s">
        <v>111</v>
      </c>
      <c r="G45" s="46" t="s">
        <v>112</v>
      </c>
      <c r="H45" s="71">
        <v>0</v>
      </c>
      <c r="I45" s="70">
        <v>2232.08</v>
      </c>
      <c r="J45" s="80">
        <f>2645.24+1254.76+800</f>
        <v>4700</v>
      </c>
      <c r="K45" s="80">
        <v>1110.712</v>
      </c>
      <c r="L45" s="69">
        <v>5030.6210000000001</v>
      </c>
      <c r="M45" s="70">
        <v>1789.24</v>
      </c>
      <c r="N45" s="70">
        <v>2684.24</v>
      </c>
    </row>
    <row r="46" spans="1:14" ht="15.75" thickBot="1" x14ac:dyDescent="0.3">
      <c r="A46" s="90" t="s">
        <v>133</v>
      </c>
      <c r="B46" s="35" t="s">
        <v>71</v>
      </c>
      <c r="C46" s="40"/>
      <c r="D46" s="46">
        <v>952</v>
      </c>
      <c r="E46" s="46" t="s">
        <v>113</v>
      </c>
      <c r="F46" s="46" t="s">
        <v>109</v>
      </c>
      <c r="G46" s="46" t="s">
        <v>110</v>
      </c>
      <c r="H46" s="71">
        <v>684.39</v>
      </c>
      <c r="I46" s="70">
        <v>213.27</v>
      </c>
      <c r="J46" s="80">
        <f>J47</f>
        <v>192.37</v>
      </c>
      <c r="K46" s="80">
        <f>K47</f>
        <v>184.22</v>
      </c>
      <c r="L46" s="69">
        <v>231</v>
      </c>
      <c r="M46" s="70">
        <v>250</v>
      </c>
      <c r="N46" s="70">
        <v>250</v>
      </c>
    </row>
    <row r="47" spans="1:14" ht="44.25" customHeight="1" thickBot="1" x14ac:dyDescent="0.3">
      <c r="A47" s="90" t="s">
        <v>72</v>
      </c>
      <c r="B47" s="13" t="s">
        <v>73</v>
      </c>
      <c r="C47" s="41"/>
      <c r="D47" s="46">
        <v>952</v>
      </c>
      <c r="E47" s="46" t="s">
        <v>113</v>
      </c>
      <c r="F47" s="46" t="s">
        <v>114</v>
      </c>
      <c r="G47" s="46" t="s">
        <v>112</v>
      </c>
      <c r="H47" s="76">
        <v>236.39</v>
      </c>
      <c r="I47" s="75">
        <v>213.27</v>
      </c>
      <c r="J47" s="83">
        <f>142.37+50</f>
        <v>192.37</v>
      </c>
      <c r="K47" s="83">
        <f>250-19-46.78</f>
        <v>184.22</v>
      </c>
      <c r="L47" s="74">
        <v>231</v>
      </c>
      <c r="M47" s="75">
        <v>250</v>
      </c>
      <c r="N47" s="75">
        <v>250</v>
      </c>
    </row>
    <row r="48" spans="1:14" ht="39" thickBot="1" x14ac:dyDescent="0.3">
      <c r="A48" s="32" t="s">
        <v>74</v>
      </c>
      <c r="B48" s="13" t="s">
        <v>75</v>
      </c>
      <c r="C48" s="42"/>
      <c r="D48" s="65">
        <v>952</v>
      </c>
      <c r="E48" s="46" t="s">
        <v>113</v>
      </c>
      <c r="F48" s="46" t="s">
        <v>109</v>
      </c>
      <c r="G48" s="46" t="s">
        <v>110</v>
      </c>
      <c r="H48" s="76">
        <v>448</v>
      </c>
      <c r="I48" s="75">
        <v>0</v>
      </c>
      <c r="J48" s="83">
        <v>0</v>
      </c>
      <c r="K48" s="87">
        <v>0</v>
      </c>
      <c r="L48" s="74">
        <v>0</v>
      </c>
      <c r="M48" s="75">
        <v>0</v>
      </c>
      <c r="N48" s="75">
        <v>0</v>
      </c>
    </row>
    <row r="49" spans="1:13" x14ac:dyDescent="0.25">
      <c r="A49" s="1"/>
      <c r="C49" s="60"/>
      <c r="H49" s="1"/>
      <c r="J49" s="2"/>
      <c r="K49" s="23"/>
      <c r="L49" s="2"/>
      <c r="M49" s="1"/>
    </row>
    <row r="50" spans="1:13" ht="69.75" customHeight="1" x14ac:dyDescent="0.25">
      <c r="A50" s="1"/>
      <c r="C50" s="60"/>
      <c r="H50" s="1"/>
      <c r="J50" s="2"/>
      <c r="K50" s="23"/>
      <c r="L50" s="2"/>
      <c r="M50" s="1"/>
    </row>
    <row r="54" spans="1:13" ht="35.25" customHeight="1" x14ac:dyDescent="0.25"/>
  </sheetData>
  <mergeCells count="57">
    <mergeCell ref="N20:N21"/>
    <mergeCell ref="N23:N24"/>
    <mergeCell ref="A7:N7"/>
    <mergeCell ref="C17:C19"/>
    <mergeCell ref="D17:D19"/>
    <mergeCell ref="E17:E19"/>
    <mergeCell ref="F17:F19"/>
    <mergeCell ref="A8:N8"/>
    <mergeCell ref="A9:N9"/>
    <mergeCell ref="A10:N10"/>
    <mergeCell ref="A11:N11"/>
    <mergeCell ref="A13:A15"/>
    <mergeCell ref="D13:G13"/>
    <mergeCell ref="D14:G14"/>
    <mergeCell ref="H13:N13"/>
    <mergeCell ref="H14:N14"/>
    <mergeCell ref="A1:N1"/>
    <mergeCell ref="A3:N3"/>
    <mergeCell ref="A4:N4"/>
    <mergeCell ref="A5:N5"/>
    <mergeCell ref="A6:N6"/>
    <mergeCell ref="N17:N19"/>
    <mergeCell ref="L17:L19"/>
    <mergeCell ref="M17:M19"/>
    <mergeCell ref="J17:J19"/>
    <mergeCell ref="K17:K19"/>
    <mergeCell ref="G17:G19"/>
    <mergeCell ref="H17:H19"/>
    <mergeCell ref="I17:I19"/>
    <mergeCell ref="C20:C35"/>
    <mergeCell ref="A17:A19"/>
    <mergeCell ref="B17:B19"/>
    <mergeCell ref="I20:I21"/>
    <mergeCell ref="A20:A21"/>
    <mergeCell ref="B20:B21"/>
    <mergeCell ref="D20:D21"/>
    <mergeCell ref="E20:E21"/>
    <mergeCell ref="A23:A24"/>
    <mergeCell ref="L20:L21"/>
    <mergeCell ref="M20:M21"/>
    <mergeCell ref="H20:H21"/>
    <mergeCell ref="B23:B24"/>
    <mergeCell ref="D23:D24"/>
    <mergeCell ref="E23:E24"/>
    <mergeCell ref="L23:L24"/>
    <mergeCell ref="M23:M24"/>
    <mergeCell ref="K23:K24"/>
    <mergeCell ref="J23:J24"/>
    <mergeCell ref="K20:K21"/>
    <mergeCell ref="F20:F21"/>
    <mergeCell ref="G20:G21"/>
    <mergeCell ref="J20:J21"/>
    <mergeCell ref="C40:C43"/>
    <mergeCell ref="G23:G24"/>
    <mergeCell ref="F23:F24"/>
    <mergeCell ref="H23:H24"/>
    <mergeCell ref="I23:I24"/>
  </mergeCells>
  <pageMargins left="0.23622047244094491" right="0.23622047244094491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opLeftCell="A7" zoomScale="120" zoomScaleNormal="120" workbookViewId="0">
      <selection activeCell="C14" sqref="C14"/>
    </sheetView>
  </sheetViews>
  <sheetFormatPr defaultRowHeight="15" x14ac:dyDescent="0.25"/>
  <cols>
    <col min="1" max="1" width="5.85546875" customWidth="1"/>
    <col min="2" max="2" width="29.42578125" customWidth="1"/>
    <col min="3" max="3" width="14.42578125" customWidth="1"/>
    <col min="4" max="6" width="1.7109375" customWidth="1"/>
    <col min="7" max="7" width="1.7109375" style="1" customWidth="1"/>
    <col min="8" max="8" width="12.140625" style="2" customWidth="1"/>
    <col min="9" max="10" width="12.7109375" customWidth="1"/>
    <col min="11" max="11" width="13.7109375" bestFit="1" customWidth="1"/>
  </cols>
  <sheetData>
    <row r="1" spans="1:15" ht="15.75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4"/>
      <c r="K1" s="14"/>
      <c r="L1" s="14"/>
      <c r="M1" s="14"/>
      <c r="N1" s="14"/>
    </row>
    <row r="2" spans="1:15" ht="15.75" x14ac:dyDescent="0.25">
      <c r="A2" s="138"/>
      <c r="B2" s="138"/>
      <c r="C2" s="138"/>
      <c r="D2" s="138"/>
      <c r="E2" s="138"/>
      <c r="F2" s="138"/>
      <c r="G2" s="138"/>
      <c r="H2" s="138"/>
      <c r="I2" s="138"/>
    </row>
    <row r="3" spans="1:15" ht="15.75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4"/>
      <c r="L3" s="14"/>
      <c r="M3" s="14"/>
      <c r="N3" s="14"/>
    </row>
    <row r="4" spans="1:15" ht="15.75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4"/>
      <c r="L4" s="14"/>
      <c r="M4" s="14"/>
      <c r="N4" s="14"/>
    </row>
    <row r="5" spans="1:15" ht="15.75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4"/>
      <c r="L5" s="14"/>
      <c r="M5" s="14"/>
      <c r="N5" s="14"/>
    </row>
    <row r="6" spans="1:15" ht="61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5"/>
      <c r="L6" s="15"/>
      <c r="M6" s="15"/>
      <c r="N6" s="15"/>
    </row>
    <row r="7" spans="1:15" ht="15.75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4"/>
      <c r="L7" s="14"/>
      <c r="M7" s="14"/>
      <c r="N7" s="14"/>
    </row>
    <row r="8" spans="1:15" ht="18.75" x14ac:dyDescent="0.25">
      <c r="A8" s="143"/>
      <c r="B8" s="143"/>
      <c r="C8" s="143"/>
      <c r="D8" s="143"/>
      <c r="E8" s="143"/>
      <c r="F8" s="143"/>
      <c r="G8" s="143"/>
      <c r="H8" s="143"/>
      <c r="I8" s="143"/>
    </row>
    <row r="9" spans="1:15" ht="61.5" customHeight="1" x14ac:dyDescent="0.25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5" ht="19.5" thickBot="1" x14ac:dyDescent="0.3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15" ht="18" customHeight="1" thickBot="1" x14ac:dyDescent="0.3">
      <c r="A11" s="160"/>
      <c r="B11" s="107"/>
      <c r="C11" s="107"/>
      <c r="D11" s="173"/>
      <c r="E11" s="174"/>
      <c r="F11" s="174"/>
      <c r="G11" s="174"/>
      <c r="H11" s="174"/>
      <c r="I11" s="174"/>
      <c r="J11" s="175"/>
      <c r="O11" s="16"/>
    </row>
    <row r="12" spans="1:15" ht="18.75" customHeight="1" thickBot="1" x14ac:dyDescent="0.3">
      <c r="A12" s="161"/>
      <c r="B12" s="108"/>
      <c r="C12" s="108"/>
      <c r="D12" s="173"/>
      <c r="E12" s="174"/>
      <c r="F12" s="174"/>
      <c r="G12" s="174"/>
      <c r="H12" s="174"/>
      <c r="I12" s="174"/>
      <c r="J12" s="175"/>
      <c r="O12" s="16"/>
    </row>
    <row r="13" spans="1:15" ht="39" customHeight="1" thickBot="1" x14ac:dyDescent="0.3">
      <c r="A13" s="162"/>
      <c r="B13" s="109"/>
      <c r="C13" s="109"/>
      <c r="D13" s="43"/>
      <c r="E13" s="43"/>
      <c r="F13" s="43"/>
      <c r="G13" s="43"/>
      <c r="H13" s="44"/>
      <c r="I13" s="43"/>
      <c r="J13" s="43"/>
      <c r="O13" s="16"/>
    </row>
    <row r="14" spans="1:15" ht="18.75" thickBot="1" x14ac:dyDescent="0.3">
      <c r="A14" s="45"/>
      <c r="B14" s="29"/>
      <c r="C14" s="29"/>
      <c r="D14" s="46"/>
      <c r="E14" s="46"/>
      <c r="F14" s="46"/>
      <c r="G14" s="46"/>
      <c r="H14" s="47"/>
      <c r="I14" s="43"/>
      <c r="J14" s="43"/>
      <c r="O14" s="16"/>
    </row>
    <row r="15" spans="1:15" ht="18.75" thickBot="1" x14ac:dyDescent="0.3">
      <c r="A15" s="157"/>
      <c r="B15" s="163"/>
      <c r="C15" s="40"/>
      <c r="D15" s="33"/>
      <c r="E15" s="33"/>
      <c r="F15" s="33"/>
      <c r="G15" s="48"/>
      <c r="H15" s="34"/>
      <c r="I15" s="33"/>
      <c r="J15" s="33"/>
      <c r="O15" s="16"/>
    </row>
    <row r="16" spans="1:15" ht="18" x14ac:dyDescent="0.25">
      <c r="A16" s="158"/>
      <c r="B16" s="164"/>
      <c r="C16" s="107"/>
      <c r="D16" s="180"/>
      <c r="E16" s="180"/>
      <c r="F16" s="180"/>
      <c r="G16" s="176"/>
      <c r="H16" s="178"/>
      <c r="I16" s="171"/>
      <c r="J16" s="171"/>
      <c r="O16" s="16"/>
    </row>
    <row r="17" spans="1:15" ht="18.75" thickBot="1" x14ac:dyDescent="0.3">
      <c r="A17" s="158"/>
      <c r="B17" s="164"/>
      <c r="C17" s="109"/>
      <c r="D17" s="181"/>
      <c r="E17" s="181"/>
      <c r="F17" s="181"/>
      <c r="G17" s="177"/>
      <c r="H17" s="179"/>
      <c r="I17" s="172"/>
      <c r="J17" s="172"/>
      <c r="O17" s="16"/>
    </row>
    <row r="18" spans="1:15" ht="18.75" thickBot="1" x14ac:dyDescent="0.3">
      <c r="A18" s="158"/>
      <c r="B18" s="164"/>
      <c r="C18" s="30"/>
      <c r="D18" s="33"/>
      <c r="E18" s="33"/>
      <c r="F18" s="33"/>
      <c r="G18" s="48"/>
      <c r="H18" s="34"/>
      <c r="I18" s="31"/>
      <c r="J18" s="31"/>
      <c r="K18" s="16"/>
      <c r="L18" s="16"/>
      <c r="M18" s="16"/>
      <c r="N18" s="16"/>
      <c r="O18" s="16"/>
    </row>
    <row r="19" spans="1:15" ht="18.75" thickBot="1" x14ac:dyDescent="0.3">
      <c r="A19" s="158"/>
      <c r="B19" s="164"/>
      <c r="C19" s="49"/>
      <c r="D19" s="50"/>
      <c r="E19" s="50"/>
      <c r="F19" s="50"/>
      <c r="G19" s="51"/>
      <c r="H19" s="52"/>
      <c r="I19" s="53"/>
      <c r="J19" s="53"/>
      <c r="K19" s="16"/>
      <c r="L19" s="16"/>
      <c r="M19" s="16"/>
      <c r="N19" s="16"/>
      <c r="O19" s="16"/>
    </row>
    <row r="20" spans="1:15" ht="18.75" thickBot="1" x14ac:dyDescent="0.3">
      <c r="A20" s="159"/>
      <c r="B20" s="165"/>
      <c r="C20" s="54"/>
      <c r="D20" s="55"/>
      <c r="E20" s="55"/>
      <c r="F20" s="55"/>
      <c r="G20" s="56"/>
      <c r="H20" s="57"/>
      <c r="I20" s="58"/>
      <c r="J20" s="58"/>
      <c r="K20" s="16"/>
      <c r="L20" s="16"/>
      <c r="M20" s="16"/>
      <c r="N20" s="16"/>
      <c r="O20" s="16"/>
    </row>
    <row r="21" spans="1:15" ht="18.75" thickBot="1" x14ac:dyDescent="0.3">
      <c r="A21" s="157"/>
      <c r="B21" s="163"/>
      <c r="C21" s="40"/>
      <c r="D21" s="33"/>
      <c r="E21" s="33"/>
      <c r="F21" s="33"/>
      <c r="G21" s="48"/>
      <c r="H21" s="34"/>
      <c r="I21" s="33"/>
      <c r="J21" s="33"/>
      <c r="K21" s="16"/>
      <c r="L21" s="16"/>
      <c r="M21" s="16"/>
      <c r="N21" s="16"/>
      <c r="O21" s="16"/>
    </row>
    <row r="22" spans="1:15" ht="18.75" thickBot="1" x14ac:dyDescent="0.3">
      <c r="A22" s="158"/>
      <c r="B22" s="164"/>
      <c r="C22" s="30"/>
      <c r="D22" s="33"/>
      <c r="E22" s="33"/>
      <c r="F22" s="33"/>
      <c r="G22" s="48"/>
      <c r="H22" s="34"/>
      <c r="I22" s="31"/>
      <c r="J22" s="31"/>
      <c r="K22" s="16"/>
      <c r="L22" s="16"/>
      <c r="M22" s="16"/>
      <c r="N22" s="16"/>
      <c r="O22" s="16"/>
    </row>
    <row r="23" spans="1:15" ht="18.75" thickBot="1" x14ac:dyDescent="0.3">
      <c r="A23" s="158"/>
      <c r="B23" s="164"/>
      <c r="C23" s="30"/>
      <c r="D23" s="33"/>
      <c r="E23" s="33"/>
      <c r="F23" s="33"/>
      <c r="G23" s="48"/>
      <c r="H23" s="34"/>
      <c r="I23" s="31"/>
      <c r="J23" s="31"/>
      <c r="K23" s="16"/>
      <c r="L23" s="16"/>
      <c r="M23" s="16"/>
      <c r="N23" s="16"/>
      <c r="O23" s="16"/>
    </row>
    <row r="24" spans="1:15" ht="18.75" thickBot="1" x14ac:dyDescent="0.3">
      <c r="A24" s="158"/>
      <c r="B24" s="164"/>
      <c r="C24" s="30"/>
      <c r="D24" s="33"/>
      <c r="E24" s="33"/>
      <c r="F24" s="33"/>
      <c r="G24" s="48"/>
      <c r="H24" s="34"/>
      <c r="I24" s="31"/>
      <c r="J24" s="31"/>
      <c r="K24" s="16"/>
      <c r="L24" s="16"/>
      <c r="M24" s="16"/>
      <c r="N24" s="16"/>
      <c r="O24" s="16"/>
    </row>
    <row r="25" spans="1:15" ht="18.75" thickBot="1" x14ac:dyDescent="0.3">
      <c r="A25" s="159"/>
      <c r="B25" s="165"/>
      <c r="C25" s="30"/>
      <c r="D25" s="37"/>
      <c r="E25" s="37"/>
      <c r="F25" s="37"/>
      <c r="G25" s="37"/>
      <c r="H25" s="38"/>
      <c r="I25" s="37"/>
      <c r="J25" s="37"/>
      <c r="K25" s="16"/>
      <c r="L25" s="16"/>
      <c r="M25" s="16"/>
      <c r="N25" s="16"/>
      <c r="O25" s="16"/>
    </row>
    <row r="26" spans="1:15" ht="18.75" thickBot="1" x14ac:dyDescent="0.3">
      <c r="A26" s="160"/>
      <c r="B26" s="131"/>
      <c r="C26" s="30"/>
      <c r="D26" s="33"/>
      <c r="E26" s="33"/>
      <c r="F26" s="33"/>
      <c r="G26" s="33"/>
      <c r="H26" s="34"/>
      <c r="I26" s="34"/>
      <c r="J26" s="34"/>
      <c r="K26" s="16"/>
      <c r="L26" s="16"/>
      <c r="M26" s="16"/>
      <c r="N26" s="16"/>
      <c r="O26" s="16"/>
    </row>
    <row r="27" spans="1:15" ht="18.75" thickBot="1" x14ac:dyDescent="0.3">
      <c r="A27" s="161"/>
      <c r="B27" s="132"/>
      <c r="C27" s="30"/>
      <c r="D27" s="37"/>
      <c r="E27" s="37"/>
      <c r="F27" s="37"/>
      <c r="G27" s="37"/>
      <c r="H27" s="34"/>
      <c r="I27" s="31"/>
      <c r="J27" s="31"/>
      <c r="K27" s="16"/>
      <c r="L27" s="16"/>
      <c r="M27" s="16"/>
      <c r="N27" s="16"/>
      <c r="O27" s="16"/>
    </row>
    <row r="28" spans="1:15" ht="18.75" thickBot="1" x14ac:dyDescent="0.3">
      <c r="A28" s="161"/>
      <c r="B28" s="132"/>
      <c r="C28" s="30"/>
      <c r="D28" s="37"/>
      <c r="E28" s="37"/>
      <c r="F28" s="37"/>
      <c r="G28" s="37"/>
      <c r="H28" s="34"/>
      <c r="I28" s="31"/>
      <c r="J28" s="31"/>
      <c r="K28" s="16"/>
      <c r="L28" s="16"/>
      <c r="M28" s="16"/>
      <c r="N28" s="16"/>
      <c r="O28" s="16"/>
    </row>
    <row r="29" spans="1:15" ht="18.75" thickBot="1" x14ac:dyDescent="0.3">
      <c r="A29" s="161"/>
      <c r="B29" s="132"/>
      <c r="C29" s="30"/>
      <c r="D29" s="37"/>
      <c r="E29" s="37"/>
      <c r="F29" s="37"/>
      <c r="G29" s="37"/>
      <c r="H29" s="34"/>
      <c r="I29" s="34"/>
      <c r="J29" s="34"/>
      <c r="K29" s="16"/>
      <c r="L29" s="16"/>
      <c r="M29" s="16"/>
      <c r="N29" s="16"/>
      <c r="O29" s="16"/>
    </row>
    <row r="30" spans="1:15" ht="18.75" thickBot="1" x14ac:dyDescent="0.3">
      <c r="A30" s="162"/>
      <c r="B30" s="133"/>
      <c r="C30" s="30"/>
      <c r="D30" s="37"/>
      <c r="E30" s="37"/>
      <c r="F30" s="37"/>
      <c r="G30" s="37"/>
      <c r="H30" s="38"/>
      <c r="I30" s="37"/>
      <c r="J30" s="37"/>
      <c r="K30" s="16"/>
      <c r="L30" s="16"/>
      <c r="M30" s="16"/>
      <c r="N30" s="16"/>
      <c r="O30" s="16"/>
    </row>
    <row r="31" spans="1:15" ht="18.75" thickBot="1" x14ac:dyDescent="0.3">
      <c r="A31" s="160"/>
      <c r="B31" s="131"/>
      <c r="C31" s="40"/>
      <c r="D31" s="33"/>
      <c r="E31" s="33"/>
      <c r="F31" s="33"/>
      <c r="G31" s="33"/>
      <c r="H31" s="34"/>
      <c r="I31" s="31"/>
      <c r="J31" s="31"/>
      <c r="K31" s="16"/>
      <c r="L31" s="16"/>
      <c r="M31" s="16"/>
      <c r="N31" s="16"/>
      <c r="O31" s="16"/>
    </row>
    <row r="32" spans="1:15" ht="18.75" thickBot="1" x14ac:dyDescent="0.3">
      <c r="A32" s="161"/>
      <c r="B32" s="132"/>
      <c r="C32" s="30"/>
      <c r="D32" s="37"/>
      <c r="E32" s="37"/>
      <c r="F32" s="37"/>
      <c r="G32" s="37"/>
      <c r="H32" s="38"/>
      <c r="I32" s="36"/>
      <c r="J32" s="36"/>
      <c r="K32" s="16"/>
      <c r="L32" s="16"/>
      <c r="M32" s="16"/>
      <c r="N32" s="16"/>
      <c r="O32" s="16"/>
    </row>
    <row r="33" spans="1:15" ht="18.75" thickBot="1" x14ac:dyDescent="0.3">
      <c r="A33" s="161"/>
      <c r="B33" s="132"/>
      <c r="C33" s="30"/>
      <c r="D33" s="37"/>
      <c r="E33" s="37"/>
      <c r="F33" s="37"/>
      <c r="G33" s="37"/>
      <c r="H33" s="38"/>
      <c r="I33" s="36"/>
      <c r="J33" s="36"/>
      <c r="K33" s="16"/>
      <c r="L33" s="16"/>
      <c r="M33" s="16"/>
      <c r="N33" s="16"/>
      <c r="O33" s="16"/>
    </row>
    <row r="34" spans="1:15" ht="18.75" thickBot="1" x14ac:dyDescent="0.3">
      <c r="A34" s="161"/>
      <c r="B34" s="132"/>
      <c r="C34" s="30"/>
      <c r="D34" s="37"/>
      <c r="E34" s="37"/>
      <c r="F34" s="37"/>
      <c r="G34" s="37"/>
      <c r="H34" s="38"/>
      <c r="I34" s="38"/>
      <c r="J34" s="38"/>
      <c r="K34" s="16"/>
      <c r="L34" s="16"/>
      <c r="M34" s="16"/>
      <c r="N34" s="16"/>
      <c r="O34" s="16"/>
    </row>
    <row r="35" spans="1:15" ht="18.75" thickBot="1" x14ac:dyDescent="0.3">
      <c r="A35" s="162"/>
      <c r="B35" s="133"/>
      <c r="C35" s="30"/>
      <c r="D35" s="37"/>
      <c r="E35" s="37"/>
      <c r="F35" s="37"/>
      <c r="G35" s="37"/>
      <c r="H35" s="38"/>
      <c r="I35" s="36"/>
      <c r="J35" s="36"/>
      <c r="K35" s="16"/>
      <c r="L35" s="16"/>
      <c r="M35" s="16"/>
      <c r="N35" s="16"/>
      <c r="O35" s="16"/>
    </row>
    <row r="36" spans="1:15" ht="18.75" thickBot="1" x14ac:dyDescent="0.3">
      <c r="A36" s="160"/>
      <c r="B36" s="131"/>
      <c r="C36" s="30"/>
      <c r="D36" s="37"/>
      <c r="E36" s="37"/>
      <c r="F36" s="37"/>
      <c r="G36" s="37"/>
      <c r="H36" s="38"/>
      <c r="I36" s="36"/>
      <c r="J36" s="36"/>
      <c r="K36" s="16"/>
      <c r="L36" s="16"/>
      <c r="M36" s="16"/>
      <c r="N36" s="16"/>
      <c r="O36" s="16"/>
    </row>
    <row r="37" spans="1:15" ht="18.75" thickBot="1" x14ac:dyDescent="0.3">
      <c r="A37" s="161"/>
      <c r="B37" s="132"/>
      <c r="C37" s="30"/>
      <c r="D37" s="37"/>
      <c r="E37" s="37"/>
      <c r="F37" s="37"/>
      <c r="G37" s="37"/>
      <c r="H37" s="38"/>
      <c r="I37" s="36"/>
      <c r="J37" s="36"/>
      <c r="K37" s="16"/>
      <c r="L37" s="16"/>
      <c r="M37" s="16"/>
      <c r="N37" s="16"/>
      <c r="O37" s="16"/>
    </row>
    <row r="38" spans="1:15" ht="18.75" thickBot="1" x14ac:dyDescent="0.3">
      <c r="A38" s="161"/>
      <c r="B38" s="132"/>
      <c r="C38" s="30"/>
      <c r="D38" s="37"/>
      <c r="E38" s="37"/>
      <c r="F38" s="37"/>
      <c r="G38" s="37"/>
      <c r="H38" s="38"/>
      <c r="I38" s="36"/>
      <c r="J38" s="36"/>
      <c r="K38" s="16"/>
      <c r="L38" s="16"/>
      <c r="M38" s="16"/>
      <c r="N38" s="16"/>
      <c r="O38" s="16"/>
    </row>
    <row r="39" spans="1:15" ht="18.75" thickBot="1" x14ac:dyDescent="0.3">
      <c r="A39" s="161"/>
      <c r="B39" s="132"/>
      <c r="C39" s="30"/>
      <c r="D39" s="37"/>
      <c r="E39" s="37"/>
      <c r="F39" s="37"/>
      <c r="G39" s="37"/>
      <c r="H39" s="38"/>
      <c r="I39" s="36"/>
      <c r="J39" s="36"/>
      <c r="K39" s="16"/>
      <c r="L39" s="16"/>
      <c r="M39" s="16"/>
      <c r="N39" s="16"/>
      <c r="O39" s="16"/>
    </row>
    <row r="40" spans="1:15" ht="18.75" thickBot="1" x14ac:dyDescent="0.3">
      <c r="A40" s="162"/>
      <c r="B40" s="133"/>
      <c r="C40" s="30"/>
      <c r="D40" s="37"/>
      <c r="E40" s="37"/>
      <c r="F40" s="37"/>
      <c r="G40" s="37"/>
      <c r="H40" s="38"/>
      <c r="I40" s="36"/>
      <c r="J40" s="36"/>
      <c r="K40" s="16"/>
      <c r="L40" s="16"/>
      <c r="M40" s="16"/>
      <c r="N40" s="16"/>
      <c r="O40" s="16"/>
    </row>
    <row r="41" spans="1:15" ht="18.75" thickBot="1" x14ac:dyDescent="0.3">
      <c r="A41" s="160"/>
      <c r="B41" s="166"/>
      <c r="C41" s="30"/>
      <c r="D41" s="37"/>
      <c r="E41" s="37"/>
      <c r="F41" s="37"/>
      <c r="G41" s="37"/>
      <c r="H41" s="38"/>
      <c r="I41" s="36"/>
      <c r="J41" s="36"/>
      <c r="K41" s="16"/>
      <c r="L41" s="16"/>
      <c r="M41" s="16"/>
      <c r="N41" s="16"/>
      <c r="O41" s="16"/>
    </row>
    <row r="42" spans="1:15" ht="18.75" thickBot="1" x14ac:dyDescent="0.3">
      <c r="A42" s="161"/>
      <c r="B42" s="167"/>
      <c r="C42" s="30"/>
      <c r="D42" s="37"/>
      <c r="E42" s="37"/>
      <c r="F42" s="37"/>
      <c r="G42" s="37"/>
      <c r="H42" s="38"/>
      <c r="I42" s="36"/>
      <c r="J42" s="36"/>
      <c r="K42" s="16"/>
      <c r="L42" s="16"/>
      <c r="M42" s="16"/>
      <c r="N42" s="16"/>
      <c r="O42" s="16"/>
    </row>
    <row r="43" spans="1:15" ht="18.75" thickBot="1" x14ac:dyDescent="0.3">
      <c r="A43" s="161"/>
      <c r="B43" s="167"/>
      <c r="C43" s="30"/>
      <c r="D43" s="37"/>
      <c r="E43" s="37"/>
      <c r="F43" s="37"/>
      <c r="G43" s="37"/>
      <c r="H43" s="38"/>
      <c r="I43" s="36"/>
      <c r="J43" s="36"/>
      <c r="K43" s="16"/>
      <c r="L43" s="16"/>
      <c r="M43" s="16"/>
      <c r="N43" s="16"/>
      <c r="O43" s="16"/>
    </row>
    <row r="44" spans="1:15" ht="19.5" thickBot="1" x14ac:dyDescent="0.3">
      <c r="A44" s="161"/>
      <c r="B44" s="167"/>
      <c r="C44" s="30"/>
      <c r="D44" s="37"/>
      <c r="E44" s="37"/>
      <c r="F44" s="37"/>
      <c r="G44" s="37"/>
      <c r="H44" s="38"/>
      <c r="I44" s="36"/>
      <c r="J44" s="36"/>
      <c r="K44" s="17"/>
      <c r="L44" s="18"/>
      <c r="M44" s="16"/>
      <c r="N44" s="16"/>
      <c r="O44" s="16"/>
    </row>
    <row r="45" spans="1:15" ht="18.75" thickBot="1" x14ac:dyDescent="0.3">
      <c r="A45" s="162"/>
      <c r="B45" s="168"/>
      <c r="C45" s="30"/>
      <c r="D45" s="37"/>
      <c r="E45" s="37"/>
      <c r="F45" s="37"/>
      <c r="G45" s="37"/>
      <c r="H45" s="38"/>
      <c r="I45" s="36"/>
      <c r="J45" s="36"/>
      <c r="K45" s="18"/>
      <c r="L45" s="16"/>
      <c r="M45" s="16"/>
      <c r="N45" s="16"/>
      <c r="O45" s="16"/>
    </row>
    <row r="46" spans="1:15" ht="18.75" thickBot="1" x14ac:dyDescent="0.3">
      <c r="A46" s="160"/>
      <c r="B46" s="131"/>
      <c r="C46" s="30"/>
      <c r="D46" s="37"/>
      <c r="E46" s="37"/>
      <c r="F46" s="37"/>
      <c r="G46" s="37"/>
      <c r="H46" s="38"/>
      <c r="I46" s="36"/>
      <c r="J46" s="36"/>
      <c r="K46" s="16"/>
      <c r="L46" s="16"/>
      <c r="M46" s="16"/>
      <c r="N46" s="16"/>
      <c r="O46" s="16"/>
    </row>
    <row r="47" spans="1:15" ht="18.75" thickBot="1" x14ac:dyDescent="0.3">
      <c r="A47" s="161"/>
      <c r="B47" s="132"/>
      <c r="C47" s="30"/>
      <c r="D47" s="37"/>
      <c r="E47" s="37"/>
      <c r="F47" s="37"/>
      <c r="G47" s="37"/>
      <c r="H47" s="38"/>
      <c r="I47" s="36"/>
      <c r="J47" s="36"/>
      <c r="K47" s="16"/>
      <c r="L47" s="16"/>
      <c r="M47" s="16"/>
      <c r="N47" s="16"/>
      <c r="O47" s="16"/>
    </row>
    <row r="48" spans="1:15" ht="18.75" thickBot="1" x14ac:dyDescent="0.3">
      <c r="A48" s="161"/>
      <c r="B48" s="132"/>
      <c r="C48" s="30"/>
      <c r="D48" s="37"/>
      <c r="E48" s="37"/>
      <c r="F48" s="37"/>
      <c r="G48" s="37"/>
      <c r="H48" s="38"/>
      <c r="I48" s="36"/>
      <c r="J48" s="36"/>
      <c r="K48" s="16"/>
      <c r="L48" s="16"/>
      <c r="M48" s="16"/>
      <c r="N48" s="16"/>
      <c r="O48" s="16"/>
    </row>
    <row r="49" spans="1:15" ht="18.75" thickBot="1" x14ac:dyDescent="0.3">
      <c r="A49" s="161"/>
      <c r="B49" s="132"/>
      <c r="C49" s="30"/>
      <c r="D49" s="37"/>
      <c r="E49" s="37"/>
      <c r="F49" s="37"/>
      <c r="G49" s="37"/>
      <c r="H49" s="38"/>
      <c r="I49" s="36"/>
      <c r="J49" s="36"/>
      <c r="K49" s="16"/>
      <c r="L49" s="16"/>
      <c r="M49" s="16"/>
      <c r="N49" s="16"/>
      <c r="O49" s="16"/>
    </row>
    <row r="50" spans="1:15" ht="18.75" thickBot="1" x14ac:dyDescent="0.3">
      <c r="A50" s="162"/>
      <c r="B50" s="133"/>
      <c r="C50" s="30"/>
      <c r="D50" s="37"/>
      <c r="E50" s="37"/>
      <c r="F50" s="37"/>
      <c r="G50" s="37"/>
      <c r="H50" s="38"/>
      <c r="I50" s="36"/>
      <c r="J50" s="36"/>
      <c r="K50" s="16"/>
      <c r="L50" s="16"/>
      <c r="M50" s="16"/>
      <c r="N50" s="16"/>
      <c r="O50" s="16"/>
    </row>
    <row r="51" spans="1:15" ht="18.75" thickBot="1" x14ac:dyDescent="0.3">
      <c r="A51" s="160"/>
      <c r="B51" s="131"/>
      <c r="C51" s="30"/>
      <c r="D51" s="37"/>
      <c r="E51" s="37"/>
      <c r="F51" s="37"/>
      <c r="G51" s="37"/>
      <c r="H51" s="38"/>
      <c r="I51" s="36"/>
      <c r="J51" s="36"/>
      <c r="K51" s="16"/>
      <c r="L51" s="16"/>
      <c r="M51" s="16"/>
      <c r="N51" s="16"/>
      <c r="O51" s="16"/>
    </row>
    <row r="52" spans="1:15" ht="18.75" thickBot="1" x14ac:dyDescent="0.3">
      <c r="A52" s="161"/>
      <c r="B52" s="132"/>
      <c r="C52" s="30"/>
      <c r="D52" s="37"/>
      <c r="E52" s="37"/>
      <c r="F52" s="37"/>
      <c r="G52" s="37"/>
      <c r="H52" s="38"/>
      <c r="I52" s="36"/>
      <c r="J52" s="36"/>
      <c r="K52" s="16"/>
      <c r="L52" s="16"/>
      <c r="M52" s="16"/>
      <c r="N52" s="16"/>
      <c r="O52" s="16"/>
    </row>
    <row r="53" spans="1:15" ht="18.75" thickBot="1" x14ac:dyDescent="0.3">
      <c r="A53" s="161"/>
      <c r="B53" s="132"/>
      <c r="C53" s="30"/>
      <c r="D53" s="37"/>
      <c r="E53" s="37"/>
      <c r="F53" s="37"/>
      <c r="G53" s="37"/>
      <c r="H53" s="38"/>
      <c r="I53" s="36"/>
      <c r="J53" s="36"/>
      <c r="K53" s="16"/>
      <c r="L53" s="16"/>
      <c r="M53" s="16"/>
      <c r="N53" s="16"/>
      <c r="O53" s="16"/>
    </row>
    <row r="54" spans="1:15" ht="18.75" thickBot="1" x14ac:dyDescent="0.3">
      <c r="A54" s="161"/>
      <c r="B54" s="132"/>
      <c r="C54" s="30"/>
      <c r="D54" s="37"/>
      <c r="E54" s="37"/>
      <c r="F54" s="37"/>
      <c r="G54" s="37"/>
      <c r="H54" s="38"/>
      <c r="I54" s="36"/>
      <c r="J54" s="36"/>
      <c r="K54" s="16"/>
      <c r="L54" s="16"/>
      <c r="M54" s="16"/>
      <c r="N54" s="16"/>
      <c r="O54" s="16"/>
    </row>
    <row r="55" spans="1:15" ht="18.75" thickBot="1" x14ac:dyDescent="0.3">
      <c r="A55" s="162"/>
      <c r="B55" s="133"/>
      <c r="C55" s="30"/>
      <c r="D55" s="37"/>
      <c r="E55" s="37"/>
      <c r="F55" s="37"/>
      <c r="G55" s="37"/>
      <c r="H55" s="38"/>
      <c r="I55" s="36"/>
      <c r="J55" s="36"/>
      <c r="K55" s="16"/>
      <c r="L55" s="16"/>
      <c r="M55" s="16"/>
      <c r="N55" s="16"/>
      <c r="O55" s="16"/>
    </row>
    <row r="56" spans="1:15" ht="18.75" thickBot="1" x14ac:dyDescent="0.3">
      <c r="A56" s="160"/>
      <c r="B56" s="131"/>
      <c r="C56" s="30"/>
      <c r="D56" s="37"/>
      <c r="E56" s="37"/>
      <c r="F56" s="37"/>
      <c r="G56" s="37"/>
      <c r="H56" s="38"/>
      <c r="I56" s="36"/>
      <c r="J56" s="36"/>
      <c r="K56" s="16"/>
      <c r="L56" s="16"/>
      <c r="M56" s="16"/>
      <c r="N56" s="16"/>
      <c r="O56" s="16"/>
    </row>
    <row r="57" spans="1:15" ht="18.75" thickBot="1" x14ac:dyDescent="0.3">
      <c r="A57" s="161"/>
      <c r="B57" s="132"/>
      <c r="C57" s="30"/>
      <c r="D57" s="37"/>
      <c r="E57" s="37"/>
      <c r="F57" s="37"/>
      <c r="G57" s="37"/>
      <c r="H57" s="38"/>
      <c r="I57" s="36"/>
      <c r="J57" s="36"/>
      <c r="K57" s="16"/>
      <c r="L57" s="16"/>
      <c r="M57" s="16"/>
      <c r="N57" s="16"/>
      <c r="O57" s="16"/>
    </row>
    <row r="58" spans="1:15" ht="18.75" thickBot="1" x14ac:dyDescent="0.3">
      <c r="A58" s="161"/>
      <c r="B58" s="132"/>
      <c r="C58" s="30"/>
      <c r="D58" s="37"/>
      <c r="E58" s="37"/>
      <c r="F58" s="37"/>
      <c r="G58" s="37"/>
      <c r="H58" s="38"/>
      <c r="I58" s="36"/>
      <c r="J58" s="36"/>
      <c r="K58" s="16"/>
      <c r="L58" s="16"/>
      <c r="M58" s="16"/>
      <c r="N58" s="16"/>
      <c r="O58" s="16"/>
    </row>
    <row r="59" spans="1:15" ht="18.75" thickBot="1" x14ac:dyDescent="0.3">
      <c r="A59" s="161"/>
      <c r="B59" s="132"/>
      <c r="C59" s="30"/>
      <c r="D59" s="37"/>
      <c r="E59" s="37"/>
      <c r="F59" s="37"/>
      <c r="G59" s="37"/>
      <c r="H59" s="38"/>
      <c r="I59" s="36"/>
      <c r="J59" s="36"/>
      <c r="K59" s="16"/>
      <c r="L59" s="16"/>
      <c r="M59" s="16"/>
      <c r="N59" s="16"/>
      <c r="O59" s="16"/>
    </row>
    <row r="60" spans="1:15" ht="18.75" thickBot="1" x14ac:dyDescent="0.3">
      <c r="A60" s="162"/>
      <c r="B60" s="133"/>
      <c r="C60" s="30"/>
      <c r="D60" s="37"/>
      <c r="E60" s="37"/>
      <c r="F60" s="37"/>
      <c r="G60" s="37"/>
      <c r="H60" s="38"/>
      <c r="I60" s="36"/>
      <c r="J60" s="36"/>
      <c r="K60" s="16"/>
      <c r="L60" s="16"/>
      <c r="M60" s="16"/>
      <c r="N60" s="16"/>
      <c r="O60" s="16"/>
    </row>
    <row r="61" spans="1:15" ht="18.75" thickBot="1" x14ac:dyDescent="0.3">
      <c r="A61" s="160"/>
      <c r="B61" s="131"/>
      <c r="C61" s="30"/>
      <c r="D61" s="37"/>
      <c r="E61" s="37"/>
      <c r="F61" s="37"/>
      <c r="G61" s="59"/>
      <c r="H61" s="38"/>
      <c r="I61" s="38"/>
      <c r="J61" s="38"/>
      <c r="K61" s="16"/>
      <c r="L61" s="16"/>
      <c r="M61" s="16"/>
      <c r="N61" s="16"/>
      <c r="O61" s="16"/>
    </row>
    <row r="62" spans="1:15" ht="18.75" thickBot="1" x14ac:dyDescent="0.3">
      <c r="A62" s="161"/>
      <c r="B62" s="132"/>
      <c r="C62" s="30"/>
      <c r="D62" s="37"/>
      <c r="E62" s="37"/>
      <c r="F62" s="37"/>
      <c r="G62" s="37"/>
      <c r="H62" s="38"/>
      <c r="I62" s="36"/>
      <c r="J62" s="36"/>
      <c r="K62" s="16"/>
      <c r="L62" s="16"/>
      <c r="M62" s="16"/>
      <c r="N62" s="16"/>
      <c r="O62" s="16"/>
    </row>
    <row r="63" spans="1:15" ht="18.75" thickBot="1" x14ac:dyDescent="0.3">
      <c r="A63" s="161"/>
      <c r="B63" s="132"/>
      <c r="C63" s="30"/>
      <c r="D63" s="37"/>
      <c r="E63" s="37"/>
      <c r="F63" s="37"/>
      <c r="G63" s="37"/>
      <c r="H63" s="38"/>
      <c r="I63" s="36"/>
      <c r="J63" s="36"/>
      <c r="K63" s="16"/>
      <c r="L63" s="16"/>
      <c r="M63" s="16"/>
      <c r="N63" s="16"/>
      <c r="O63" s="16"/>
    </row>
    <row r="64" spans="1:15" ht="18.75" thickBot="1" x14ac:dyDescent="0.3">
      <c r="A64" s="161"/>
      <c r="B64" s="132"/>
      <c r="C64" s="30"/>
      <c r="D64" s="37"/>
      <c r="E64" s="37"/>
      <c r="F64" s="37"/>
      <c r="G64" s="59"/>
      <c r="H64" s="38"/>
      <c r="I64" s="38"/>
      <c r="J64" s="38"/>
      <c r="K64" s="16"/>
      <c r="L64" s="16"/>
      <c r="M64" s="16"/>
      <c r="N64" s="16"/>
      <c r="O64" s="16"/>
    </row>
    <row r="65" spans="1:15" ht="18.75" thickBot="1" x14ac:dyDescent="0.3">
      <c r="A65" s="162"/>
      <c r="B65" s="133"/>
      <c r="C65" s="30"/>
      <c r="D65" s="37"/>
      <c r="E65" s="37"/>
      <c r="F65" s="37"/>
      <c r="G65" s="37"/>
      <c r="H65" s="38"/>
      <c r="I65" s="36"/>
      <c r="J65" s="36"/>
      <c r="K65" s="16"/>
      <c r="L65" s="16"/>
      <c r="M65" s="16"/>
      <c r="N65" s="16"/>
      <c r="O65" s="16"/>
    </row>
    <row r="66" spans="1:15" ht="18.75" thickBot="1" x14ac:dyDescent="0.3">
      <c r="A66" s="160"/>
      <c r="B66" s="131"/>
      <c r="C66" s="30"/>
      <c r="D66" s="37"/>
      <c r="E66" s="37"/>
      <c r="F66" s="37"/>
      <c r="G66" s="37"/>
      <c r="H66" s="38"/>
      <c r="I66" s="36"/>
      <c r="J66" s="36"/>
      <c r="K66" s="16"/>
      <c r="L66" s="16"/>
      <c r="M66" s="16"/>
      <c r="N66" s="16"/>
      <c r="O66" s="16"/>
    </row>
    <row r="67" spans="1:15" ht="18.75" thickBot="1" x14ac:dyDescent="0.3">
      <c r="A67" s="161"/>
      <c r="B67" s="132"/>
      <c r="C67" s="30"/>
      <c r="D67" s="37"/>
      <c r="E67" s="37"/>
      <c r="F67" s="37"/>
      <c r="G67" s="37"/>
      <c r="H67" s="38"/>
      <c r="I67" s="36"/>
      <c r="J67" s="36"/>
      <c r="K67" s="16"/>
      <c r="L67" s="16"/>
      <c r="M67" s="16"/>
      <c r="N67" s="16"/>
      <c r="O67" s="16"/>
    </row>
    <row r="68" spans="1:15" ht="18.75" thickBot="1" x14ac:dyDescent="0.3">
      <c r="A68" s="161"/>
      <c r="B68" s="132"/>
      <c r="C68" s="30"/>
      <c r="D68" s="37"/>
      <c r="E68" s="37"/>
      <c r="F68" s="37"/>
      <c r="G68" s="37"/>
      <c r="H68" s="38"/>
      <c r="I68" s="36"/>
      <c r="J68" s="36"/>
      <c r="K68" s="16"/>
      <c r="L68" s="16"/>
      <c r="M68" s="16"/>
      <c r="N68" s="16"/>
    </row>
    <row r="69" spans="1:15" ht="18.75" thickBot="1" x14ac:dyDescent="0.3">
      <c r="A69" s="161"/>
      <c r="B69" s="132"/>
      <c r="C69" s="30"/>
      <c r="D69" s="37"/>
      <c r="E69" s="37"/>
      <c r="F69" s="37"/>
      <c r="G69" s="37"/>
      <c r="H69" s="38"/>
      <c r="I69" s="36"/>
      <c r="J69" s="36"/>
      <c r="K69" s="16"/>
      <c r="L69" s="16"/>
      <c r="M69" s="16"/>
      <c r="N69" s="16"/>
    </row>
    <row r="70" spans="1:15" ht="18.75" thickBot="1" x14ac:dyDescent="0.3">
      <c r="A70" s="162"/>
      <c r="B70" s="133"/>
      <c r="C70" s="30"/>
      <c r="D70" s="37"/>
      <c r="E70" s="37"/>
      <c r="F70" s="37"/>
      <c r="G70" s="37"/>
      <c r="H70" s="38"/>
      <c r="I70" s="36"/>
      <c r="J70" s="36"/>
      <c r="K70" s="16"/>
      <c r="L70" s="16"/>
      <c r="M70" s="16"/>
      <c r="N70" s="16"/>
    </row>
    <row r="71" spans="1:15" ht="18.75" thickBot="1" x14ac:dyDescent="0.3">
      <c r="A71" s="160"/>
      <c r="B71" s="131"/>
      <c r="C71" s="30"/>
      <c r="D71" s="37"/>
      <c r="E71" s="37"/>
      <c r="F71" s="37"/>
      <c r="G71" s="59"/>
      <c r="H71" s="38"/>
      <c r="I71" s="36"/>
      <c r="J71" s="36"/>
      <c r="K71" s="16"/>
      <c r="L71" s="16"/>
      <c r="M71" s="16"/>
      <c r="N71" s="16"/>
    </row>
    <row r="72" spans="1:15" ht="18.75" thickBot="1" x14ac:dyDescent="0.3">
      <c r="A72" s="161"/>
      <c r="B72" s="132"/>
      <c r="C72" s="30"/>
      <c r="D72" s="37"/>
      <c r="E72" s="37"/>
      <c r="F72" s="37"/>
      <c r="G72" s="37"/>
      <c r="H72" s="38"/>
      <c r="I72" s="36"/>
      <c r="J72" s="36"/>
      <c r="K72" s="16"/>
      <c r="L72" s="16"/>
      <c r="M72" s="16"/>
      <c r="N72" s="16"/>
    </row>
    <row r="73" spans="1:15" ht="18.75" thickBot="1" x14ac:dyDescent="0.3">
      <c r="A73" s="161"/>
      <c r="B73" s="132"/>
      <c r="C73" s="30"/>
      <c r="D73" s="37"/>
      <c r="E73" s="37"/>
      <c r="F73" s="37"/>
      <c r="G73" s="37"/>
      <c r="H73" s="38"/>
      <c r="I73" s="37"/>
      <c r="J73" s="37"/>
      <c r="K73" s="16"/>
      <c r="L73" s="16"/>
      <c r="M73" s="16"/>
      <c r="N73" s="16"/>
    </row>
    <row r="74" spans="1:15" ht="18.75" thickBot="1" x14ac:dyDescent="0.3">
      <c r="A74" s="161"/>
      <c r="B74" s="132"/>
      <c r="C74" s="30"/>
      <c r="D74" s="37"/>
      <c r="E74" s="37"/>
      <c r="F74" s="37"/>
      <c r="G74" s="59"/>
      <c r="H74" s="38"/>
      <c r="I74" s="37"/>
      <c r="J74" s="37"/>
      <c r="K74" s="16"/>
      <c r="L74" s="16"/>
      <c r="M74" s="16"/>
      <c r="N74" s="16"/>
    </row>
    <row r="75" spans="1:15" ht="18.75" thickBot="1" x14ac:dyDescent="0.3">
      <c r="A75" s="162"/>
      <c r="B75" s="133"/>
      <c r="C75" s="30"/>
      <c r="D75" s="37"/>
      <c r="E75" s="37"/>
      <c r="F75" s="37"/>
      <c r="G75" s="37"/>
      <c r="H75" s="38"/>
      <c r="I75" s="37"/>
      <c r="J75" s="37"/>
      <c r="K75" s="21"/>
      <c r="L75" s="21"/>
      <c r="M75" s="21"/>
      <c r="N75" s="21"/>
    </row>
    <row r="76" spans="1:15" ht="18.75" thickBot="1" x14ac:dyDescent="0.3">
      <c r="A76" s="160"/>
      <c r="B76" s="131"/>
      <c r="C76" s="30"/>
      <c r="D76" s="37"/>
      <c r="E76" s="37"/>
      <c r="F76" s="37"/>
      <c r="G76" s="59"/>
      <c r="H76" s="38"/>
      <c r="I76" s="37"/>
      <c r="J76" s="37"/>
      <c r="K76" s="21"/>
      <c r="L76" s="21"/>
      <c r="M76" s="21"/>
      <c r="N76" s="21"/>
    </row>
    <row r="77" spans="1:15" ht="18.75" thickBot="1" x14ac:dyDescent="0.3">
      <c r="A77" s="161"/>
      <c r="B77" s="132"/>
      <c r="C77" s="30"/>
      <c r="D77" s="37"/>
      <c r="E77" s="37"/>
      <c r="F77" s="37"/>
      <c r="G77" s="37"/>
      <c r="H77" s="38"/>
      <c r="I77" s="37"/>
      <c r="J77" s="37"/>
      <c r="K77" s="21"/>
      <c r="L77" s="21"/>
      <c r="M77" s="21"/>
      <c r="N77" s="21"/>
    </row>
    <row r="78" spans="1:15" ht="18.75" thickBot="1" x14ac:dyDescent="0.3">
      <c r="A78" s="161"/>
      <c r="B78" s="132"/>
      <c r="C78" s="30"/>
      <c r="D78" s="37"/>
      <c r="E78" s="37"/>
      <c r="F78" s="37"/>
      <c r="G78" s="37"/>
      <c r="H78" s="38"/>
      <c r="I78" s="37"/>
      <c r="J78" s="37"/>
      <c r="K78" s="21"/>
      <c r="L78" s="21"/>
      <c r="M78" s="21"/>
      <c r="N78" s="21"/>
    </row>
    <row r="79" spans="1:15" ht="18.75" thickBot="1" x14ac:dyDescent="0.3">
      <c r="A79" s="161"/>
      <c r="B79" s="132"/>
      <c r="C79" s="30"/>
      <c r="D79" s="37"/>
      <c r="E79" s="37"/>
      <c r="F79" s="37"/>
      <c r="G79" s="59"/>
      <c r="H79" s="38"/>
      <c r="I79" s="37"/>
      <c r="J79" s="37"/>
      <c r="K79" s="21"/>
      <c r="L79" s="21"/>
      <c r="M79" s="21"/>
      <c r="N79" s="21"/>
    </row>
    <row r="80" spans="1:15" ht="18.75" thickBot="1" x14ac:dyDescent="0.3">
      <c r="A80" s="162"/>
      <c r="B80" s="133"/>
      <c r="C80" s="30"/>
      <c r="D80" s="37"/>
      <c r="E80" s="37"/>
      <c r="F80" s="37"/>
      <c r="G80" s="37"/>
      <c r="H80" s="38"/>
      <c r="I80" s="37"/>
      <c r="J80" s="37"/>
      <c r="K80" s="21"/>
      <c r="L80" s="21"/>
      <c r="M80" s="21"/>
      <c r="N80" s="21"/>
    </row>
    <row r="81" spans="1:15" ht="18.75" thickBot="1" x14ac:dyDescent="0.3">
      <c r="A81" s="160"/>
      <c r="B81" s="131"/>
      <c r="C81" s="30"/>
      <c r="D81" s="37"/>
      <c r="E81" s="37"/>
      <c r="F81" s="37"/>
      <c r="G81" s="37"/>
      <c r="H81" s="38"/>
      <c r="I81" s="37"/>
      <c r="J81" s="37"/>
      <c r="K81" s="21"/>
      <c r="L81" s="21"/>
      <c r="M81" s="21"/>
      <c r="N81" s="21"/>
    </row>
    <row r="82" spans="1:15" ht="18.75" thickBot="1" x14ac:dyDescent="0.3">
      <c r="A82" s="161"/>
      <c r="B82" s="132"/>
      <c r="C82" s="30"/>
      <c r="D82" s="37"/>
      <c r="E82" s="37"/>
      <c r="F82" s="37"/>
      <c r="G82" s="37"/>
      <c r="H82" s="38"/>
      <c r="I82" s="37"/>
      <c r="J82" s="37"/>
      <c r="K82" s="21"/>
      <c r="L82" s="21"/>
      <c r="M82" s="21"/>
      <c r="N82" s="21"/>
    </row>
    <row r="83" spans="1:15" ht="18.75" thickBot="1" x14ac:dyDescent="0.3">
      <c r="A83" s="161"/>
      <c r="B83" s="132"/>
      <c r="C83" s="30"/>
      <c r="D83" s="37"/>
      <c r="E83" s="37"/>
      <c r="F83" s="37"/>
      <c r="G83" s="37"/>
      <c r="H83" s="38"/>
      <c r="I83" s="37"/>
      <c r="J83" s="37"/>
      <c r="K83" s="21"/>
      <c r="L83" s="21"/>
      <c r="M83" s="21"/>
      <c r="N83" s="21"/>
    </row>
    <row r="84" spans="1:15" ht="18.75" thickBot="1" x14ac:dyDescent="0.3">
      <c r="A84" s="161"/>
      <c r="B84" s="132"/>
      <c r="C84" s="30"/>
      <c r="D84" s="37"/>
      <c r="E84" s="37"/>
      <c r="F84" s="37"/>
      <c r="G84" s="37"/>
      <c r="H84" s="38"/>
      <c r="I84" s="37"/>
      <c r="J84" s="37"/>
      <c r="K84" s="21"/>
      <c r="L84" s="21"/>
      <c r="M84" s="21"/>
      <c r="N84" s="21"/>
    </row>
    <row r="85" spans="1:15" ht="18.75" thickBot="1" x14ac:dyDescent="0.3">
      <c r="A85" s="162"/>
      <c r="B85" s="133"/>
      <c r="C85" s="30"/>
      <c r="D85" s="37"/>
      <c r="E85" s="37"/>
      <c r="F85" s="37"/>
      <c r="G85" s="37"/>
      <c r="H85" s="38"/>
      <c r="I85" s="37"/>
      <c r="J85" s="37"/>
      <c r="K85" s="21"/>
      <c r="L85" s="21"/>
      <c r="M85" s="21"/>
      <c r="N85" s="21"/>
    </row>
    <row r="86" spans="1:15" ht="18.75" thickBot="1" x14ac:dyDescent="0.3">
      <c r="A86" s="157"/>
      <c r="B86" s="140"/>
      <c r="C86" s="30"/>
      <c r="D86" s="37"/>
      <c r="E86" s="37"/>
      <c r="F86" s="37"/>
      <c r="G86" s="37"/>
      <c r="H86" s="38"/>
      <c r="I86" s="37"/>
      <c r="J86" s="37"/>
      <c r="K86" s="22"/>
      <c r="L86" s="22"/>
      <c r="M86" s="22"/>
      <c r="N86" s="22"/>
    </row>
    <row r="87" spans="1:15" ht="18.75" thickBot="1" x14ac:dyDescent="0.3">
      <c r="A87" s="158"/>
      <c r="B87" s="141"/>
      <c r="C87" s="30"/>
      <c r="D87" s="37"/>
      <c r="E87" s="37"/>
      <c r="F87" s="37"/>
      <c r="G87" s="37"/>
      <c r="H87" s="38"/>
      <c r="I87" s="37"/>
      <c r="J87" s="37"/>
      <c r="K87" s="22"/>
      <c r="L87" s="22"/>
      <c r="M87" s="22"/>
      <c r="N87" s="22"/>
      <c r="O87" s="16"/>
    </row>
    <row r="88" spans="1:15" ht="18.75" thickBot="1" x14ac:dyDescent="0.3">
      <c r="A88" s="158"/>
      <c r="B88" s="141"/>
      <c r="C88" s="30"/>
      <c r="D88" s="37"/>
      <c r="E88" s="37"/>
      <c r="F88" s="37"/>
      <c r="G88" s="37"/>
      <c r="H88" s="38"/>
      <c r="I88" s="37"/>
      <c r="J88" s="37"/>
      <c r="K88" s="22"/>
      <c r="L88" s="22"/>
      <c r="M88" s="22"/>
      <c r="N88" s="22"/>
      <c r="O88" s="16"/>
    </row>
    <row r="89" spans="1:15" ht="18.75" thickBot="1" x14ac:dyDescent="0.3">
      <c r="A89" s="158"/>
      <c r="B89" s="141"/>
      <c r="C89" s="30"/>
      <c r="D89" s="37"/>
      <c r="E89" s="37"/>
      <c r="F89" s="37"/>
      <c r="G89" s="37"/>
      <c r="H89" s="38"/>
      <c r="I89" s="37"/>
      <c r="J89" s="37"/>
      <c r="K89" s="22"/>
      <c r="L89" s="22"/>
      <c r="M89" s="22"/>
      <c r="N89" s="22"/>
      <c r="O89" s="16"/>
    </row>
    <row r="90" spans="1:15" ht="18.75" thickBot="1" x14ac:dyDescent="0.3">
      <c r="A90" s="159"/>
      <c r="B90" s="142"/>
      <c r="C90" s="30"/>
      <c r="D90" s="37"/>
      <c r="E90" s="37"/>
      <c r="F90" s="37"/>
      <c r="G90" s="37"/>
      <c r="H90" s="38"/>
      <c r="I90" s="37"/>
      <c r="J90" s="37"/>
      <c r="K90" s="22"/>
      <c r="L90" s="22"/>
      <c r="M90" s="22"/>
      <c r="N90" s="22"/>
      <c r="O90" s="16"/>
    </row>
    <row r="91" spans="1:15" ht="18.75" thickBot="1" x14ac:dyDescent="0.3">
      <c r="A91" s="157"/>
      <c r="B91" s="163"/>
      <c r="C91" s="30"/>
      <c r="D91" s="33"/>
      <c r="E91" s="33"/>
      <c r="F91" s="33"/>
      <c r="G91" s="48"/>
      <c r="H91" s="34"/>
      <c r="I91" s="37"/>
      <c r="J91" s="37"/>
      <c r="K91" s="21"/>
      <c r="L91" s="21"/>
      <c r="M91" s="21"/>
      <c r="N91" s="21"/>
      <c r="O91" s="16"/>
    </row>
    <row r="92" spans="1:15" ht="18.75" thickBot="1" x14ac:dyDescent="0.3">
      <c r="A92" s="158"/>
      <c r="B92" s="164"/>
      <c r="C92" s="30"/>
      <c r="D92" s="37"/>
      <c r="E92" s="37"/>
      <c r="F92" s="37"/>
      <c r="G92" s="37"/>
      <c r="H92" s="38"/>
      <c r="I92" s="37"/>
      <c r="J92" s="37"/>
      <c r="K92" s="21"/>
      <c r="L92" s="21"/>
      <c r="M92" s="21"/>
      <c r="N92" s="21"/>
      <c r="O92" s="16"/>
    </row>
    <row r="93" spans="1:15" ht="18.75" thickBot="1" x14ac:dyDescent="0.3">
      <c r="A93" s="158"/>
      <c r="B93" s="164"/>
      <c r="C93" s="30"/>
      <c r="D93" s="37"/>
      <c r="E93" s="37"/>
      <c r="F93" s="37"/>
      <c r="G93" s="37"/>
      <c r="H93" s="38"/>
      <c r="I93" s="37"/>
      <c r="J93" s="37"/>
      <c r="K93" s="21"/>
      <c r="L93" s="21"/>
      <c r="M93" s="21"/>
      <c r="N93" s="21"/>
      <c r="O93" s="16"/>
    </row>
    <row r="94" spans="1:15" ht="18.75" thickBot="1" x14ac:dyDescent="0.3">
      <c r="A94" s="158"/>
      <c r="B94" s="164"/>
      <c r="C94" s="30"/>
      <c r="D94" s="37"/>
      <c r="E94" s="37"/>
      <c r="F94" s="37"/>
      <c r="G94" s="59"/>
      <c r="H94" s="38"/>
      <c r="I94" s="37"/>
      <c r="J94" s="37"/>
      <c r="K94" s="16"/>
      <c r="L94" s="16"/>
      <c r="M94" s="16"/>
      <c r="N94" s="16"/>
      <c r="O94" s="16"/>
    </row>
    <row r="95" spans="1:15" ht="18.75" thickBot="1" x14ac:dyDescent="0.3">
      <c r="A95" s="159"/>
      <c r="B95" s="165"/>
      <c r="C95" s="30"/>
      <c r="D95" s="37"/>
      <c r="E95" s="37"/>
      <c r="F95" s="37"/>
      <c r="G95" s="37"/>
      <c r="H95" s="38"/>
      <c r="I95" s="37"/>
      <c r="J95" s="37"/>
      <c r="K95" s="16"/>
      <c r="L95" s="16"/>
      <c r="M95" s="16"/>
      <c r="N95" s="16"/>
      <c r="O95" s="16"/>
    </row>
    <row r="96" spans="1:15" ht="18.75" thickBot="1" x14ac:dyDescent="0.3">
      <c r="A96" s="160"/>
      <c r="B96" s="131"/>
      <c r="C96" s="30"/>
      <c r="D96" s="33"/>
      <c r="E96" s="33"/>
      <c r="F96" s="37"/>
      <c r="G96" s="37"/>
      <c r="H96" s="38"/>
      <c r="I96" s="37"/>
      <c r="J96" s="37"/>
      <c r="K96" s="16"/>
      <c r="L96" s="16"/>
      <c r="M96" s="16"/>
      <c r="N96" s="16"/>
      <c r="O96" s="16"/>
    </row>
    <row r="97" spans="1:15" ht="18.75" thickBot="1" x14ac:dyDescent="0.3">
      <c r="A97" s="161"/>
      <c r="B97" s="132"/>
      <c r="C97" s="30"/>
      <c r="D97" s="37"/>
      <c r="E97" s="37"/>
      <c r="F97" s="37"/>
      <c r="G97" s="37"/>
      <c r="H97" s="38"/>
      <c r="I97" s="37"/>
      <c r="J97" s="37"/>
      <c r="K97" s="16"/>
      <c r="L97" s="16"/>
      <c r="M97" s="16"/>
      <c r="N97" s="16"/>
      <c r="O97" s="16"/>
    </row>
    <row r="98" spans="1:15" ht="18.75" thickBot="1" x14ac:dyDescent="0.3">
      <c r="A98" s="161"/>
      <c r="B98" s="132"/>
      <c r="C98" s="30"/>
      <c r="D98" s="37"/>
      <c r="E98" s="37"/>
      <c r="F98" s="37"/>
      <c r="G98" s="37"/>
      <c r="H98" s="38"/>
      <c r="I98" s="37"/>
      <c r="J98" s="37"/>
      <c r="K98" s="16"/>
      <c r="L98" s="16"/>
      <c r="M98" s="16"/>
      <c r="N98" s="16"/>
      <c r="O98" s="16"/>
    </row>
    <row r="99" spans="1:15" ht="18.75" thickBot="1" x14ac:dyDescent="0.3">
      <c r="A99" s="161"/>
      <c r="B99" s="132"/>
      <c r="C99" s="30"/>
      <c r="D99" s="37"/>
      <c r="E99" s="37"/>
      <c r="F99" s="37"/>
      <c r="G99" s="37"/>
      <c r="H99" s="38"/>
      <c r="I99" s="37"/>
      <c r="J99" s="37"/>
      <c r="K99" s="16"/>
      <c r="L99" s="16"/>
      <c r="M99" s="16"/>
      <c r="N99" s="16"/>
      <c r="O99" s="16"/>
    </row>
    <row r="100" spans="1:15" ht="18.75" thickBot="1" x14ac:dyDescent="0.3">
      <c r="A100" s="162"/>
      <c r="B100" s="133"/>
      <c r="C100" s="30"/>
      <c r="D100" s="37"/>
      <c r="E100" s="37"/>
      <c r="F100" s="37"/>
      <c r="G100" s="37"/>
      <c r="H100" s="38"/>
      <c r="I100" s="37"/>
      <c r="J100" s="37"/>
      <c r="K100" s="16"/>
      <c r="L100" s="16"/>
      <c r="M100" s="16"/>
      <c r="N100" s="16"/>
      <c r="O100" s="16"/>
    </row>
    <row r="101" spans="1:15" ht="18.75" thickBot="1" x14ac:dyDescent="0.3">
      <c r="A101" s="160"/>
      <c r="B101" s="131"/>
      <c r="C101" s="30"/>
      <c r="D101" s="37"/>
      <c r="E101" s="37"/>
      <c r="F101" s="37"/>
      <c r="G101" s="37"/>
      <c r="H101" s="38"/>
      <c r="I101" s="38"/>
      <c r="J101" s="38"/>
      <c r="K101" s="16"/>
      <c r="L101" s="16"/>
      <c r="M101" s="16"/>
      <c r="N101" s="16"/>
      <c r="O101" s="16"/>
    </row>
    <row r="102" spans="1:15" ht="18.75" thickBot="1" x14ac:dyDescent="0.3">
      <c r="A102" s="161"/>
      <c r="B102" s="132"/>
      <c r="C102" s="30"/>
      <c r="D102" s="37"/>
      <c r="E102" s="37"/>
      <c r="F102" s="37"/>
      <c r="G102" s="37"/>
      <c r="H102" s="38"/>
      <c r="I102" s="37"/>
      <c r="J102" s="37"/>
      <c r="K102" s="16"/>
      <c r="L102" s="16"/>
      <c r="M102" s="16"/>
      <c r="N102" s="16"/>
      <c r="O102" s="16"/>
    </row>
    <row r="103" spans="1:15" ht="18.75" thickBot="1" x14ac:dyDescent="0.3">
      <c r="A103" s="161"/>
      <c r="B103" s="132"/>
      <c r="C103" s="30"/>
      <c r="D103" s="37"/>
      <c r="E103" s="37"/>
      <c r="F103" s="37"/>
      <c r="G103" s="37"/>
      <c r="H103" s="38"/>
      <c r="I103" s="37"/>
      <c r="J103" s="37"/>
      <c r="K103" s="16"/>
      <c r="L103" s="16"/>
      <c r="M103" s="16"/>
      <c r="N103" s="16"/>
      <c r="O103" s="16"/>
    </row>
    <row r="104" spans="1:15" ht="18.75" thickBot="1" x14ac:dyDescent="0.3">
      <c r="A104" s="161"/>
      <c r="B104" s="132"/>
      <c r="C104" s="30"/>
      <c r="D104" s="37"/>
      <c r="E104" s="37"/>
      <c r="F104" s="37"/>
      <c r="G104" s="37"/>
      <c r="H104" s="38"/>
      <c r="I104" s="38"/>
      <c r="J104" s="38"/>
      <c r="K104" s="16"/>
      <c r="L104" s="16"/>
      <c r="M104" s="16"/>
      <c r="N104" s="16"/>
      <c r="O104" s="16"/>
    </row>
    <row r="105" spans="1:15" ht="18.75" thickBot="1" x14ac:dyDescent="0.3">
      <c r="A105" s="162"/>
      <c r="B105" s="133"/>
      <c r="C105" s="30"/>
      <c r="D105" s="37"/>
      <c r="E105" s="37"/>
      <c r="F105" s="37"/>
      <c r="G105" s="37"/>
      <c r="H105" s="38"/>
      <c r="I105" s="37"/>
      <c r="J105" s="37"/>
      <c r="K105" s="16"/>
      <c r="L105" s="16"/>
      <c r="M105" s="16"/>
      <c r="N105" s="16"/>
      <c r="O105" s="16"/>
    </row>
    <row r="106" spans="1:15" ht="18.75" thickBot="1" x14ac:dyDescent="0.3">
      <c r="A106" s="160"/>
      <c r="B106" s="131"/>
      <c r="C106" s="30"/>
      <c r="D106" s="37"/>
      <c r="E106" s="37"/>
      <c r="F106" s="37"/>
      <c r="G106" s="37"/>
      <c r="H106" s="38"/>
      <c r="I106" s="37"/>
      <c r="J106" s="37"/>
      <c r="K106" s="16"/>
      <c r="L106" s="16"/>
      <c r="M106" s="16"/>
      <c r="N106" s="16"/>
      <c r="O106" s="16"/>
    </row>
    <row r="107" spans="1:15" ht="18.75" thickBot="1" x14ac:dyDescent="0.3">
      <c r="A107" s="161"/>
      <c r="B107" s="132"/>
      <c r="C107" s="30"/>
      <c r="D107" s="37"/>
      <c r="E107" s="37"/>
      <c r="F107" s="37"/>
      <c r="G107" s="37"/>
      <c r="H107" s="38"/>
      <c r="I107" s="37"/>
      <c r="J107" s="37"/>
      <c r="K107" s="16"/>
      <c r="L107" s="16"/>
      <c r="M107" s="16"/>
      <c r="N107" s="16"/>
      <c r="O107" s="16"/>
    </row>
    <row r="108" spans="1:15" ht="18.75" thickBot="1" x14ac:dyDescent="0.3">
      <c r="A108" s="161"/>
      <c r="B108" s="132"/>
      <c r="C108" s="30"/>
      <c r="D108" s="37"/>
      <c r="E108" s="37"/>
      <c r="F108" s="37"/>
      <c r="G108" s="37"/>
      <c r="H108" s="38"/>
      <c r="I108" s="37"/>
      <c r="J108" s="37"/>
      <c r="K108" s="16"/>
      <c r="L108" s="16"/>
      <c r="M108" s="16"/>
      <c r="N108" s="16"/>
      <c r="O108" s="16"/>
    </row>
    <row r="109" spans="1:15" ht="18.75" thickBot="1" x14ac:dyDescent="0.3">
      <c r="A109" s="161"/>
      <c r="B109" s="132"/>
      <c r="C109" s="30"/>
      <c r="D109" s="37"/>
      <c r="E109" s="37"/>
      <c r="F109" s="37"/>
      <c r="G109" s="37"/>
      <c r="H109" s="38"/>
      <c r="I109" s="37"/>
      <c r="J109" s="37"/>
      <c r="K109" s="16"/>
      <c r="L109" s="16"/>
      <c r="M109" s="16"/>
      <c r="N109" s="16"/>
      <c r="O109" s="16"/>
    </row>
    <row r="110" spans="1:15" ht="18.75" thickBot="1" x14ac:dyDescent="0.3">
      <c r="A110" s="162"/>
      <c r="B110" s="133"/>
      <c r="C110" s="30"/>
      <c r="D110" s="37"/>
      <c r="E110" s="37"/>
      <c r="F110" s="37"/>
      <c r="G110" s="37"/>
      <c r="H110" s="38"/>
      <c r="I110" s="37"/>
      <c r="J110" s="37"/>
      <c r="K110" s="16"/>
      <c r="L110" s="16"/>
      <c r="M110" s="16"/>
      <c r="N110" s="16"/>
      <c r="O110" s="16"/>
    </row>
    <row r="111" spans="1:15" ht="18.75" thickBot="1" x14ac:dyDescent="0.3">
      <c r="A111" s="160"/>
      <c r="B111" s="131"/>
      <c r="C111" s="30"/>
      <c r="D111" s="37"/>
      <c r="E111" s="37"/>
      <c r="F111" s="37"/>
      <c r="G111" s="37"/>
      <c r="H111" s="38"/>
      <c r="I111" s="37"/>
      <c r="J111" s="37"/>
      <c r="K111" s="16"/>
      <c r="L111" s="16"/>
      <c r="M111" s="16"/>
      <c r="N111" s="16"/>
      <c r="O111" s="16"/>
    </row>
    <row r="112" spans="1:15" ht="18.75" thickBot="1" x14ac:dyDescent="0.3">
      <c r="A112" s="161"/>
      <c r="B112" s="132"/>
      <c r="C112" s="30"/>
      <c r="D112" s="37"/>
      <c r="E112" s="37"/>
      <c r="F112" s="37"/>
      <c r="G112" s="37"/>
      <c r="H112" s="38"/>
      <c r="I112" s="37"/>
      <c r="J112" s="37"/>
      <c r="K112" s="16"/>
      <c r="L112" s="16"/>
      <c r="M112" s="16"/>
      <c r="N112" s="16"/>
      <c r="O112" s="16"/>
    </row>
    <row r="113" spans="1:15" ht="18.75" thickBot="1" x14ac:dyDescent="0.3">
      <c r="A113" s="161"/>
      <c r="B113" s="132"/>
      <c r="C113" s="30"/>
      <c r="D113" s="37"/>
      <c r="E113" s="37"/>
      <c r="F113" s="37"/>
      <c r="G113" s="37"/>
      <c r="H113" s="38"/>
      <c r="I113" s="37"/>
      <c r="J113" s="37"/>
      <c r="K113" s="16"/>
      <c r="L113" s="16"/>
      <c r="M113" s="16"/>
      <c r="N113" s="16"/>
      <c r="O113" s="16"/>
    </row>
    <row r="114" spans="1:15" ht="18.75" thickBot="1" x14ac:dyDescent="0.3">
      <c r="A114" s="161"/>
      <c r="B114" s="132"/>
      <c r="C114" s="30"/>
      <c r="D114" s="37"/>
      <c r="E114" s="37"/>
      <c r="F114" s="37"/>
      <c r="G114" s="37"/>
      <c r="H114" s="38"/>
      <c r="I114" s="37"/>
      <c r="J114" s="37"/>
      <c r="K114" s="16"/>
      <c r="L114" s="16"/>
      <c r="M114" s="16"/>
      <c r="N114" s="16"/>
      <c r="O114" s="16"/>
    </row>
    <row r="115" spans="1:15" ht="18.75" thickBot="1" x14ac:dyDescent="0.3">
      <c r="A115" s="162"/>
      <c r="B115" s="133"/>
      <c r="C115" s="30"/>
      <c r="D115" s="37"/>
      <c r="E115" s="37"/>
      <c r="F115" s="37"/>
      <c r="G115" s="37"/>
      <c r="H115" s="38"/>
      <c r="I115" s="37"/>
      <c r="J115" s="37"/>
      <c r="K115" s="16"/>
      <c r="L115" s="16"/>
      <c r="M115" s="16"/>
      <c r="N115" s="16"/>
      <c r="O115" s="16"/>
    </row>
    <row r="116" spans="1:15" ht="18.75" thickBot="1" x14ac:dyDescent="0.3">
      <c r="A116" s="160"/>
      <c r="B116" s="131"/>
      <c r="C116" s="30"/>
      <c r="D116" s="37"/>
      <c r="E116" s="37"/>
      <c r="F116" s="37"/>
      <c r="G116" s="37"/>
      <c r="H116" s="38"/>
      <c r="I116" s="37"/>
      <c r="J116" s="37"/>
      <c r="K116" s="16"/>
      <c r="L116" s="16"/>
      <c r="M116" s="16"/>
      <c r="N116" s="16"/>
      <c r="O116" s="16"/>
    </row>
    <row r="117" spans="1:15" ht="18.75" thickBot="1" x14ac:dyDescent="0.3">
      <c r="A117" s="161"/>
      <c r="B117" s="132"/>
      <c r="C117" s="30"/>
      <c r="D117" s="37"/>
      <c r="E117" s="37"/>
      <c r="F117" s="37"/>
      <c r="G117" s="37"/>
      <c r="H117" s="38"/>
      <c r="I117" s="37"/>
      <c r="J117" s="37"/>
      <c r="K117" s="16"/>
      <c r="L117" s="16"/>
      <c r="M117" s="16"/>
      <c r="N117" s="16"/>
      <c r="O117" s="16"/>
    </row>
    <row r="118" spans="1:15" ht="18.75" thickBot="1" x14ac:dyDescent="0.3">
      <c r="A118" s="161"/>
      <c r="B118" s="132"/>
      <c r="C118" s="30"/>
      <c r="D118" s="37"/>
      <c r="E118" s="37"/>
      <c r="F118" s="37"/>
      <c r="G118" s="37"/>
      <c r="H118" s="38"/>
      <c r="I118" s="37"/>
      <c r="J118" s="37"/>
      <c r="K118" s="16"/>
      <c r="L118" s="16"/>
      <c r="M118" s="16"/>
      <c r="N118" s="16"/>
      <c r="O118" s="16"/>
    </row>
    <row r="119" spans="1:15" ht="18.75" thickBot="1" x14ac:dyDescent="0.3">
      <c r="A119" s="161"/>
      <c r="B119" s="132"/>
      <c r="C119" s="30"/>
      <c r="D119" s="37"/>
      <c r="E119" s="37"/>
      <c r="F119" s="37"/>
      <c r="G119" s="37"/>
      <c r="H119" s="38"/>
      <c r="I119" s="37"/>
      <c r="J119" s="37"/>
      <c r="K119" s="16"/>
      <c r="L119" s="16"/>
      <c r="M119" s="16"/>
      <c r="N119" s="16"/>
      <c r="O119" s="16"/>
    </row>
    <row r="120" spans="1:15" ht="18.75" thickBot="1" x14ac:dyDescent="0.3">
      <c r="A120" s="162"/>
      <c r="B120" s="133"/>
      <c r="C120" s="30"/>
      <c r="D120" s="37"/>
      <c r="E120" s="37"/>
      <c r="F120" s="37"/>
      <c r="G120" s="37"/>
      <c r="H120" s="38"/>
      <c r="I120" s="37"/>
      <c r="J120" s="37"/>
      <c r="K120" s="16"/>
      <c r="L120" s="16"/>
      <c r="M120" s="16"/>
      <c r="N120" s="16"/>
      <c r="O120" s="16"/>
    </row>
    <row r="121" spans="1:15" ht="18.75" thickBot="1" x14ac:dyDescent="0.3">
      <c r="A121" s="160"/>
      <c r="B121" s="131"/>
      <c r="C121" s="30"/>
      <c r="D121" s="37"/>
      <c r="E121" s="37"/>
      <c r="F121" s="37"/>
      <c r="G121" s="37"/>
      <c r="H121" s="38"/>
      <c r="I121" s="38"/>
      <c r="J121" s="38"/>
      <c r="K121" s="16"/>
      <c r="L121" s="16"/>
      <c r="M121" s="16"/>
      <c r="N121" s="16"/>
      <c r="O121" s="16"/>
    </row>
    <row r="122" spans="1:15" ht="18.75" thickBot="1" x14ac:dyDescent="0.3">
      <c r="A122" s="161"/>
      <c r="B122" s="132"/>
      <c r="C122" s="30"/>
      <c r="D122" s="37"/>
      <c r="E122" s="37"/>
      <c r="F122" s="37"/>
      <c r="G122" s="37"/>
      <c r="H122" s="38"/>
      <c r="I122" s="37"/>
      <c r="J122" s="37"/>
      <c r="K122" s="16"/>
      <c r="L122" s="16"/>
      <c r="M122" s="16"/>
      <c r="N122" s="16"/>
      <c r="O122" s="16"/>
    </row>
    <row r="123" spans="1:15" ht="18.75" thickBot="1" x14ac:dyDescent="0.3">
      <c r="A123" s="161"/>
      <c r="B123" s="132"/>
      <c r="C123" s="30"/>
      <c r="D123" s="37"/>
      <c r="E123" s="37"/>
      <c r="F123" s="37"/>
      <c r="G123" s="37"/>
      <c r="H123" s="38"/>
      <c r="I123" s="37"/>
      <c r="J123" s="37"/>
      <c r="K123" s="16"/>
      <c r="L123" s="16"/>
      <c r="M123" s="16"/>
      <c r="N123" s="16"/>
      <c r="O123" s="16"/>
    </row>
    <row r="124" spans="1:15" ht="18.75" thickBot="1" x14ac:dyDescent="0.3">
      <c r="A124" s="161"/>
      <c r="B124" s="132"/>
      <c r="C124" s="30"/>
      <c r="D124" s="37"/>
      <c r="E124" s="37"/>
      <c r="F124" s="37"/>
      <c r="G124" s="37"/>
      <c r="H124" s="38"/>
      <c r="I124" s="38"/>
      <c r="J124" s="38"/>
      <c r="K124" s="16"/>
      <c r="L124" s="16"/>
      <c r="M124" s="16"/>
      <c r="N124" s="16"/>
      <c r="O124" s="16"/>
    </row>
    <row r="125" spans="1:15" ht="18.75" thickBot="1" x14ac:dyDescent="0.3">
      <c r="A125" s="162"/>
      <c r="B125" s="133"/>
      <c r="C125" s="30"/>
      <c r="D125" s="37"/>
      <c r="E125" s="37"/>
      <c r="F125" s="37"/>
      <c r="G125" s="37"/>
      <c r="H125" s="38"/>
      <c r="I125" s="37"/>
      <c r="J125" s="37"/>
      <c r="K125" s="16"/>
      <c r="L125" s="16"/>
      <c r="M125" s="16"/>
      <c r="N125" s="16"/>
      <c r="O125" s="16"/>
    </row>
    <row r="126" spans="1:15" ht="18.75" thickBot="1" x14ac:dyDescent="0.3">
      <c r="A126" s="160"/>
      <c r="B126" s="131"/>
      <c r="C126" s="30"/>
      <c r="D126" s="37"/>
      <c r="E126" s="37"/>
      <c r="F126" s="37"/>
      <c r="G126" s="37"/>
      <c r="H126" s="38"/>
      <c r="I126" s="37"/>
      <c r="J126" s="37"/>
      <c r="K126" s="16"/>
      <c r="L126" s="16"/>
      <c r="M126" s="16"/>
      <c r="N126" s="16"/>
      <c r="O126" s="16"/>
    </row>
    <row r="127" spans="1:15" ht="18.75" thickBot="1" x14ac:dyDescent="0.3">
      <c r="A127" s="161"/>
      <c r="B127" s="132"/>
      <c r="C127" s="30"/>
      <c r="D127" s="37"/>
      <c r="E127" s="37"/>
      <c r="F127" s="37"/>
      <c r="G127" s="37"/>
      <c r="H127" s="38"/>
      <c r="I127" s="37"/>
      <c r="J127" s="37"/>
      <c r="K127" s="16"/>
      <c r="L127" s="16"/>
      <c r="M127" s="16"/>
      <c r="N127" s="16"/>
      <c r="O127" s="16"/>
    </row>
    <row r="128" spans="1:15" ht="18.75" thickBot="1" x14ac:dyDescent="0.3">
      <c r="A128" s="161"/>
      <c r="B128" s="132"/>
      <c r="C128" s="30"/>
      <c r="D128" s="37"/>
      <c r="E128" s="37"/>
      <c r="F128" s="37"/>
      <c r="G128" s="37"/>
      <c r="H128" s="38"/>
      <c r="I128" s="37"/>
      <c r="J128" s="37"/>
      <c r="K128" s="16"/>
      <c r="L128" s="16"/>
      <c r="M128" s="16"/>
      <c r="N128" s="16"/>
      <c r="O128" s="16"/>
    </row>
    <row r="129" spans="1:15" ht="18.75" thickBot="1" x14ac:dyDescent="0.3">
      <c r="A129" s="161"/>
      <c r="B129" s="132"/>
      <c r="C129" s="30"/>
      <c r="D129" s="37"/>
      <c r="E129" s="37"/>
      <c r="F129" s="37"/>
      <c r="G129" s="37"/>
      <c r="H129" s="38"/>
      <c r="I129" s="37"/>
      <c r="J129" s="37"/>
      <c r="K129" s="16"/>
      <c r="L129" s="16"/>
      <c r="M129" s="16"/>
      <c r="N129" s="16"/>
      <c r="O129" s="16"/>
    </row>
    <row r="130" spans="1:15" ht="18.75" thickBot="1" x14ac:dyDescent="0.3">
      <c r="A130" s="162"/>
      <c r="B130" s="133"/>
      <c r="C130" s="30"/>
      <c r="D130" s="37"/>
      <c r="E130" s="37"/>
      <c r="F130" s="37"/>
      <c r="G130" s="37"/>
      <c r="H130" s="38"/>
      <c r="I130" s="37"/>
      <c r="J130" s="37"/>
      <c r="K130" s="16"/>
      <c r="L130" s="16"/>
      <c r="M130" s="16"/>
      <c r="N130" s="16"/>
      <c r="O130" s="16"/>
    </row>
    <row r="131" spans="1:15" ht="18.75" thickBot="1" x14ac:dyDescent="0.3">
      <c r="A131" s="160"/>
      <c r="B131" s="131"/>
      <c r="C131" s="30"/>
      <c r="D131" s="37"/>
      <c r="E131" s="37"/>
      <c r="F131" s="37"/>
      <c r="G131" s="37"/>
      <c r="H131" s="38"/>
      <c r="I131" s="37"/>
      <c r="J131" s="37"/>
      <c r="K131" s="16"/>
      <c r="L131" s="16"/>
      <c r="M131" s="16"/>
      <c r="N131" s="16"/>
      <c r="O131" s="16"/>
    </row>
    <row r="132" spans="1:15" ht="18.75" thickBot="1" x14ac:dyDescent="0.3">
      <c r="A132" s="161"/>
      <c r="B132" s="132"/>
      <c r="C132" s="30"/>
      <c r="D132" s="37"/>
      <c r="E132" s="37"/>
      <c r="F132" s="37"/>
      <c r="G132" s="37"/>
      <c r="H132" s="38"/>
      <c r="I132" s="37"/>
      <c r="J132" s="37"/>
      <c r="K132" s="16"/>
      <c r="L132" s="16"/>
      <c r="M132" s="16"/>
      <c r="N132" s="16"/>
      <c r="O132" s="16"/>
    </row>
    <row r="133" spans="1:15" ht="18.75" thickBot="1" x14ac:dyDescent="0.3">
      <c r="A133" s="161"/>
      <c r="B133" s="132"/>
      <c r="C133" s="30"/>
      <c r="D133" s="37"/>
      <c r="E133" s="37"/>
      <c r="F133" s="37"/>
      <c r="G133" s="37"/>
      <c r="H133" s="38"/>
      <c r="I133" s="37"/>
      <c r="J133" s="37"/>
      <c r="K133" s="16"/>
      <c r="L133" s="16"/>
      <c r="M133" s="16"/>
      <c r="N133" s="16"/>
      <c r="O133" s="16"/>
    </row>
    <row r="134" spans="1:15" ht="18.75" thickBot="1" x14ac:dyDescent="0.3">
      <c r="A134" s="161"/>
      <c r="B134" s="132"/>
      <c r="C134" s="30"/>
      <c r="D134" s="37"/>
      <c r="E134" s="37"/>
      <c r="F134" s="37"/>
      <c r="G134" s="37"/>
      <c r="H134" s="38"/>
      <c r="I134" s="37"/>
      <c r="J134" s="37"/>
      <c r="K134" s="16"/>
      <c r="L134" s="16"/>
      <c r="M134" s="16"/>
      <c r="N134" s="16"/>
      <c r="O134" s="16"/>
    </row>
    <row r="135" spans="1:15" ht="18.75" thickBot="1" x14ac:dyDescent="0.3">
      <c r="A135" s="162"/>
      <c r="B135" s="133"/>
      <c r="C135" s="30"/>
      <c r="D135" s="37"/>
      <c r="E135" s="37"/>
      <c r="F135" s="37"/>
      <c r="G135" s="37"/>
      <c r="H135" s="38"/>
      <c r="I135" s="37"/>
      <c r="J135" s="37"/>
      <c r="K135" s="16"/>
      <c r="L135" s="16"/>
      <c r="M135" s="16"/>
      <c r="N135" s="16"/>
      <c r="O135" s="16"/>
    </row>
    <row r="136" spans="1:15" ht="18.75" thickBot="1" x14ac:dyDescent="0.3">
      <c r="A136" s="160"/>
      <c r="B136" s="131"/>
      <c r="C136" s="30"/>
      <c r="D136" s="37"/>
      <c r="E136" s="37"/>
      <c r="F136" s="37"/>
      <c r="G136" s="37"/>
      <c r="H136" s="38"/>
      <c r="I136" s="37"/>
      <c r="J136" s="37"/>
      <c r="K136" s="16"/>
      <c r="L136" s="16"/>
      <c r="M136" s="16"/>
      <c r="N136" s="16"/>
      <c r="O136" s="16"/>
    </row>
    <row r="137" spans="1:15" ht="18.75" thickBot="1" x14ac:dyDescent="0.3">
      <c r="A137" s="161"/>
      <c r="B137" s="132"/>
      <c r="C137" s="30"/>
      <c r="D137" s="37"/>
      <c r="E137" s="37"/>
      <c r="F137" s="37"/>
      <c r="G137" s="37"/>
      <c r="H137" s="38"/>
      <c r="I137" s="37"/>
      <c r="J137" s="37"/>
      <c r="K137" s="16"/>
      <c r="L137" s="16"/>
      <c r="M137" s="16"/>
      <c r="N137" s="16"/>
      <c r="O137" s="16"/>
    </row>
    <row r="138" spans="1:15" ht="18.75" thickBot="1" x14ac:dyDescent="0.3">
      <c r="A138" s="161"/>
      <c r="B138" s="132"/>
      <c r="C138" s="30"/>
      <c r="D138" s="37"/>
      <c r="E138" s="37"/>
      <c r="F138" s="37"/>
      <c r="G138" s="37"/>
      <c r="H138" s="38"/>
      <c r="I138" s="37"/>
      <c r="J138" s="37"/>
      <c r="K138" s="18"/>
      <c r="L138" s="18"/>
      <c r="M138" s="18"/>
      <c r="N138" s="18"/>
      <c r="O138" s="18"/>
    </row>
    <row r="139" spans="1:15" ht="18.75" thickBot="1" x14ac:dyDescent="0.3">
      <c r="A139" s="161"/>
      <c r="B139" s="132"/>
      <c r="C139" s="30"/>
      <c r="D139" s="37"/>
      <c r="E139" s="37"/>
      <c r="F139" s="37"/>
      <c r="G139" s="37"/>
      <c r="H139" s="38"/>
      <c r="I139" s="37"/>
      <c r="J139" s="37"/>
      <c r="K139" s="18"/>
      <c r="L139" s="18"/>
      <c r="M139" s="18"/>
      <c r="N139" s="18"/>
      <c r="O139" s="18"/>
    </row>
    <row r="140" spans="1:15" ht="18.75" thickBot="1" x14ac:dyDescent="0.3">
      <c r="A140" s="162"/>
      <c r="B140" s="133"/>
      <c r="C140" s="30"/>
      <c r="D140" s="37"/>
      <c r="E140" s="37"/>
      <c r="F140" s="37"/>
      <c r="G140" s="37"/>
      <c r="H140" s="38"/>
      <c r="I140" s="37"/>
      <c r="J140" s="37"/>
      <c r="K140" s="18"/>
      <c r="L140" s="18"/>
      <c r="M140" s="18"/>
      <c r="N140" s="18"/>
      <c r="O140" s="19"/>
    </row>
    <row r="141" spans="1:15" ht="18.75" thickBot="1" x14ac:dyDescent="0.3">
      <c r="A141" s="160"/>
      <c r="B141" s="131"/>
      <c r="C141" s="30"/>
      <c r="D141" s="37"/>
      <c r="E141" s="37"/>
      <c r="F141" s="37"/>
      <c r="G141" s="37"/>
      <c r="H141" s="38"/>
      <c r="I141" s="37"/>
      <c r="J141" s="37"/>
      <c r="K141" s="18"/>
      <c r="L141" s="18"/>
      <c r="M141" s="18"/>
      <c r="N141" s="18"/>
      <c r="O141" s="19"/>
    </row>
    <row r="142" spans="1:15" ht="18.75" thickBot="1" x14ac:dyDescent="0.3">
      <c r="A142" s="161"/>
      <c r="B142" s="132"/>
      <c r="C142" s="30"/>
      <c r="D142" s="37"/>
      <c r="E142" s="37"/>
      <c r="F142" s="37"/>
      <c r="G142" s="37"/>
      <c r="H142" s="38"/>
      <c r="I142" s="37"/>
      <c r="J142" s="37"/>
      <c r="K142" s="18"/>
      <c r="L142" s="18"/>
      <c r="M142" s="18"/>
      <c r="N142" s="18"/>
      <c r="O142" s="19"/>
    </row>
    <row r="143" spans="1:15" ht="18.75" thickBot="1" x14ac:dyDescent="0.3">
      <c r="A143" s="161"/>
      <c r="B143" s="132"/>
      <c r="C143" s="30"/>
      <c r="D143" s="37"/>
      <c r="E143" s="37"/>
      <c r="F143" s="37"/>
      <c r="G143" s="37"/>
      <c r="H143" s="38"/>
      <c r="I143" s="37"/>
      <c r="J143" s="37"/>
      <c r="K143" s="18"/>
      <c r="L143" s="18"/>
      <c r="M143" s="18"/>
      <c r="N143" s="18"/>
      <c r="O143" s="19"/>
    </row>
    <row r="144" spans="1:15" ht="18.75" thickBot="1" x14ac:dyDescent="0.3">
      <c r="A144" s="161"/>
      <c r="B144" s="132"/>
      <c r="C144" s="30"/>
      <c r="D144" s="37"/>
      <c r="E144" s="37"/>
      <c r="F144" s="37"/>
      <c r="G144" s="37"/>
      <c r="H144" s="38"/>
      <c r="I144" s="37"/>
      <c r="J144" s="37"/>
      <c r="K144" s="18"/>
      <c r="L144" s="18"/>
      <c r="M144" s="18"/>
      <c r="N144" s="18"/>
      <c r="O144" s="19"/>
    </row>
    <row r="145" spans="1:15" ht="18.75" thickBot="1" x14ac:dyDescent="0.3">
      <c r="A145" s="162"/>
      <c r="B145" s="133"/>
      <c r="C145" s="30"/>
      <c r="D145" s="37"/>
      <c r="E145" s="37"/>
      <c r="F145" s="37"/>
      <c r="G145" s="37"/>
      <c r="H145" s="38"/>
      <c r="I145" s="37"/>
      <c r="J145" s="37"/>
      <c r="K145" s="18"/>
      <c r="L145" s="18"/>
      <c r="M145" s="18"/>
      <c r="N145" s="18"/>
      <c r="O145" s="19"/>
    </row>
    <row r="146" spans="1:15" ht="18.75" thickBot="1" x14ac:dyDescent="0.3">
      <c r="A146" s="160"/>
      <c r="B146" s="131"/>
      <c r="C146" s="30"/>
      <c r="D146" s="37"/>
      <c r="E146" s="37"/>
      <c r="F146" s="37"/>
      <c r="G146" s="59"/>
      <c r="H146" s="38"/>
      <c r="I146" s="37"/>
      <c r="J146" s="37"/>
      <c r="K146" s="18"/>
      <c r="L146" s="18"/>
      <c r="M146" s="18"/>
      <c r="N146" s="18"/>
      <c r="O146" s="19"/>
    </row>
    <row r="147" spans="1:15" ht="15.75" thickBot="1" x14ac:dyDescent="0.3">
      <c r="A147" s="161"/>
      <c r="B147" s="132"/>
      <c r="C147" s="30"/>
      <c r="D147" s="37"/>
      <c r="E147" s="37"/>
      <c r="F147" s="37"/>
      <c r="G147" s="59"/>
      <c r="H147" s="38"/>
      <c r="I147" s="37"/>
      <c r="J147" s="37"/>
      <c r="K147" s="19"/>
      <c r="L147" s="19"/>
      <c r="M147" s="19"/>
      <c r="N147" s="19"/>
      <c r="O147" s="19"/>
    </row>
    <row r="148" spans="1:15" ht="15.75" thickBot="1" x14ac:dyDescent="0.3">
      <c r="A148" s="161"/>
      <c r="B148" s="132"/>
      <c r="C148" s="30"/>
      <c r="D148" s="37"/>
      <c r="E148" s="37"/>
      <c r="F148" s="37"/>
      <c r="G148" s="59"/>
      <c r="H148" s="38"/>
      <c r="I148" s="37"/>
      <c r="J148" s="37"/>
      <c r="K148" s="19"/>
      <c r="L148" s="19"/>
      <c r="M148" s="19"/>
      <c r="N148" s="19"/>
      <c r="O148" s="19"/>
    </row>
    <row r="149" spans="1:15" ht="15.75" thickBot="1" x14ac:dyDescent="0.3">
      <c r="A149" s="161"/>
      <c r="B149" s="132"/>
      <c r="C149" s="30"/>
      <c r="D149" s="37"/>
      <c r="E149" s="37"/>
      <c r="F149" s="37"/>
      <c r="G149" s="59"/>
      <c r="H149" s="38"/>
      <c r="I149" s="37"/>
      <c r="J149" s="37"/>
      <c r="K149" s="19"/>
      <c r="L149" s="19"/>
      <c r="M149" s="19"/>
      <c r="N149" s="19"/>
      <c r="O149" s="19"/>
    </row>
    <row r="150" spans="1:15" ht="15.75" thickBot="1" x14ac:dyDescent="0.3">
      <c r="A150" s="162"/>
      <c r="B150" s="133"/>
      <c r="C150" s="30"/>
      <c r="D150" s="37"/>
      <c r="E150" s="37"/>
      <c r="F150" s="37"/>
      <c r="G150" s="37"/>
      <c r="H150" s="38"/>
      <c r="I150" s="37"/>
      <c r="J150" s="37"/>
      <c r="K150" s="19"/>
      <c r="L150" s="19"/>
      <c r="M150" s="19"/>
      <c r="N150" s="19"/>
      <c r="O150" s="19"/>
    </row>
    <row r="151" spans="1:15" ht="15.75" thickBot="1" x14ac:dyDescent="0.3">
      <c r="A151" s="157"/>
      <c r="B151" s="140"/>
      <c r="C151" s="30"/>
      <c r="D151" s="37"/>
      <c r="E151" s="37"/>
      <c r="F151" s="37"/>
      <c r="G151" s="37"/>
      <c r="H151" s="38"/>
      <c r="I151" s="37"/>
      <c r="J151" s="37"/>
    </row>
    <row r="152" spans="1:15" ht="15.75" thickBot="1" x14ac:dyDescent="0.3">
      <c r="A152" s="158"/>
      <c r="B152" s="141"/>
      <c r="C152" s="30"/>
      <c r="D152" s="37"/>
      <c r="E152" s="37"/>
      <c r="F152" s="37"/>
      <c r="G152" s="37"/>
      <c r="H152" s="38"/>
      <c r="I152" s="37"/>
      <c r="J152" s="37"/>
    </row>
    <row r="153" spans="1:15" ht="15.75" thickBot="1" x14ac:dyDescent="0.3">
      <c r="A153" s="158"/>
      <c r="B153" s="141"/>
      <c r="C153" s="30"/>
      <c r="D153" s="37"/>
      <c r="E153" s="37"/>
      <c r="F153" s="37"/>
      <c r="G153" s="37"/>
      <c r="H153" s="38"/>
      <c r="I153" s="37"/>
      <c r="J153" s="37"/>
    </row>
    <row r="154" spans="1:15" ht="15.75" thickBot="1" x14ac:dyDescent="0.3">
      <c r="A154" s="158"/>
      <c r="B154" s="141"/>
      <c r="C154" s="30"/>
      <c r="D154" s="37"/>
      <c r="E154" s="37"/>
      <c r="F154" s="37"/>
      <c r="G154" s="37"/>
      <c r="H154" s="38"/>
      <c r="I154" s="37"/>
      <c r="J154" s="37"/>
    </row>
    <row r="155" spans="1:15" ht="15.75" thickBot="1" x14ac:dyDescent="0.3">
      <c r="A155" s="159"/>
      <c r="B155" s="142"/>
      <c r="C155" s="30"/>
      <c r="D155" s="37"/>
      <c r="E155" s="37"/>
      <c r="F155" s="37"/>
      <c r="G155" s="37"/>
      <c r="H155" s="38"/>
      <c r="I155" s="37"/>
      <c r="J155" s="37"/>
    </row>
    <row r="156" spans="1:15" ht="15.75" customHeight="1" x14ac:dyDescent="0.25"/>
  </sheetData>
  <mergeCells count="79">
    <mergeCell ref="J16:J17"/>
    <mergeCell ref="D11:J11"/>
    <mergeCell ref="D12:J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1:I1"/>
    <mergeCell ref="A2:I2"/>
    <mergeCell ref="A3:J3"/>
    <mergeCell ref="A4:J4"/>
    <mergeCell ref="A5:J5"/>
    <mergeCell ref="A6:J6"/>
    <mergeCell ref="A8:I8"/>
    <mergeCell ref="A10:I10"/>
    <mergeCell ref="A11:A13"/>
    <mergeCell ref="B11:B13"/>
    <mergeCell ref="C11:C13"/>
    <mergeCell ref="A7:J7"/>
    <mergeCell ref="A9:J9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A76:A80"/>
    <mergeCell ref="B76:B80"/>
    <mergeCell ref="A81:A85"/>
    <mergeCell ref="B81:B85"/>
    <mergeCell ref="A101:A105"/>
    <mergeCell ref="B101:B105"/>
    <mergeCell ref="A91:A95"/>
    <mergeCell ref="B91:B95"/>
    <mergeCell ref="A96:A100"/>
    <mergeCell ref="B96:B100"/>
    <mergeCell ref="A86:A90"/>
    <mergeCell ref="B86:B90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31:A135"/>
    <mergeCell ref="B131:B135"/>
    <mergeCell ref="A151:A155"/>
    <mergeCell ref="B151:B155"/>
    <mergeCell ref="A136:A140"/>
    <mergeCell ref="B136:B140"/>
    <mergeCell ref="A141:A145"/>
    <mergeCell ref="B141:B145"/>
    <mergeCell ref="A146:A150"/>
    <mergeCell ref="B146:B150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view="pageBreakPreview" zoomScale="90" zoomScaleNormal="90" zoomScaleSheetLayoutView="90" workbookViewId="0">
      <selection activeCell="C7" sqref="C7"/>
    </sheetView>
  </sheetViews>
  <sheetFormatPr defaultRowHeight="12.75" x14ac:dyDescent="0.2"/>
  <cols>
    <col min="1" max="1" width="5.85546875" style="96" customWidth="1"/>
    <col min="2" max="2" width="59.28515625" style="96" customWidth="1"/>
    <col min="3" max="3" width="22.85546875" style="96" customWidth="1"/>
    <col min="4" max="4" width="8.42578125" style="96" customWidth="1"/>
    <col min="5" max="5" width="9.42578125" style="96" customWidth="1"/>
    <col min="6" max="6" width="10" style="96" customWidth="1"/>
    <col min="7" max="7" width="9.5703125" style="101" customWidth="1"/>
    <col min="8" max="8" width="10.85546875" style="102" customWidth="1"/>
    <col min="9" max="9" width="10.5703125" style="96" customWidth="1"/>
    <col min="10" max="10" width="9.5703125" style="96" customWidth="1"/>
    <col min="11" max="11" width="13.7109375" style="96" bestFit="1" customWidth="1"/>
    <col min="12" max="16384" width="9.140625" style="96"/>
  </cols>
  <sheetData>
    <row r="1" spans="1:15" x14ac:dyDescent="0.2">
      <c r="A1" s="186" t="s">
        <v>138</v>
      </c>
      <c r="B1" s="186"/>
      <c r="C1" s="186"/>
      <c r="D1" s="186"/>
      <c r="E1" s="186"/>
      <c r="F1" s="186"/>
      <c r="G1" s="186"/>
      <c r="H1" s="186"/>
      <c r="I1" s="186"/>
      <c r="J1" s="95"/>
      <c r="K1" s="95"/>
      <c r="L1" s="95"/>
      <c r="M1" s="95"/>
      <c r="N1" s="95"/>
    </row>
    <row r="2" spans="1:15" x14ac:dyDescent="0.2">
      <c r="A2" s="186"/>
      <c r="B2" s="186"/>
      <c r="C2" s="186"/>
      <c r="D2" s="186"/>
      <c r="E2" s="186"/>
      <c r="F2" s="186"/>
      <c r="G2" s="186"/>
      <c r="H2" s="186"/>
      <c r="I2" s="186"/>
    </row>
    <row r="3" spans="1:15" x14ac:dyDescent="0.2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95"/>
      <c r="L3" s="95"/>
      <c r="M3" s="95"/>
      <c r="N3" s="95"/>
    </row>
    <row r="4" spans="1:15" x14ac:dyDescent="0.2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95"/>
      <c r="L4" s="95"/>
      <c r="M4" s="95"/>
      <c r="N4" s="95"/>
    </row>
    <row r="5" spans="1:15" x14ac:dyDescent="0.2">
      <c r="A5" s="186" t="s">
        <v>139</v>
      </c>
      <c r="B5" s="186"/>
      <c r="C5" s="186"/>
      <c r="D5" s="186"/>
      <c r="E5" s="186"/>
      <c r="F5" s="186"/>
      <c r="G5" s="186"/>
      <c r="H5" s="186"/>
      <c r="I5" s="186"/>
      <c r="J5" s="186"/>
      <c r="K5" s="95"/>
      <c r="L5" s="95"/>
      <c r="M5" s="95"/>
      <c r="N5" s="95"/>
    </row>
    <row r="6" spans="1:15" x14ac:dyDescent="0.2">
      <c r="A6" s="188" t="s">
        <v>136</v>
      </c>
      <c r="B6" s="186"/>
      <c r="C6" s="186"/>
      <c r="D6" s="186"/>
      <c r="E6" s="186"/>
      <c r="F6" s="186"/>
      <c r="G6" s="186"/>
      <c r="H6" s="186"/>
      <c r="I6" s="186"/>
      <c r="J6" s="186"/>
      <c r="K6" s="95"/>
      <c r="L6" s="95"/>
      <c r="M6" s="95"/>
      <c r="N6" s="95"/>
    </row>
    <row r="7" spans="1:15" ht="84" customHeight="1" x14ac:dyDescent="0.25">
      <c r="A7" s="103"/>
      <c r="B7" s="103"/>
      <c r="C7" s="103"/>
      <c r="D7" s="103"/>
      <c r="E7" s="103"/>
      <c r="F7" s="191" t="s">
        <v>137</v>
      </c>
      <c r="G7" s="192"/>
      <c r="H7" s="192"/>
      <c r="I7" s="192"/>
      <c r="J7" s="192"/>
      <c r="K7" s="95"/>
      <c r="L7" s="95"/>
      <c r="M7" s="95"/>
      <c r="N7" s="95"/>
    </row>
    <row r="8" spans="1:15" x14ac:dyDescent="0.2">
      <c r="A8" s="189" t="s">
        <v>76</v>
      </c>
      <c r="B8" s="189"/>
      <c r="C8" s="189"/>
      <c r="D8" s="189"/>
      <c r="E8" s="189"/>
      <c r="F8" s="189"/>
      <c r="G8" s="189"/>
      <c r="H8" s="189"/>
      <c r="I8" s="189"/>
    </row>
    <row r="9" spans="1:15" ht="37.5" customHeight="1" x14ac:dyDescent="0.2">
      <c r="A9" s="190" t="s">
        <v>126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1:15" ht="13.5" thickBot="1" x14ac:dyDescent="0.25">
      <c r="A10" s="189" t="s">
        <v>131</v>
      </c>
      <c r="B10" s="189"/>
      <c r="C10" s="189"/>
      <c r="D10" s="189"/>
      <c r="E10" s="189"/>
      <c r="F10" s="189"/>
      <c r="G10" s="189"/>
      <c r="H10" s="189"/>
      <c r="I10" s="189"/>
    </row>
    <row r="11" spans="1:15" ht="18" customHeight="1" thickBot="1" x14ac:dyDescent="0.25">
      <c r="A11" s="160" t="s">
        <v>8</v>
      </c>
      <c r="B11" s="107" t="s">
        <v>77</v>
      </c>
      <c r="C11" s="107" t="s">
        <v>78</v>
      </c>
      <c r="D11" s="173" t="s">
        <v>79</v>
      </c>
      <c r="E11" s="174"/>
      <c r="F11" s="174"/>
      <c r="G11" s="174"/>
      <c r="H11" s="174"/>
      <c r="I11" s="174"/>
      <c r="J11" s="175"/>
      <c r="O11" s="97"/>
    </row>
    <row r="12" spans="1:15" ht="18.75" customHeight="1" thickBot="1" x14ac:dyDescent="0.25">
      <c r="A12" s="161"/>
      <c r="B12" s="108"/>
      <c r="C12" s="108"/>
      <c r="D12" s="173" t="s">
        <v>80</v>
      </c>
      <c r="E12" s="174"/>
      <c r="F12" s="174"/>
      <c r="G12" s="174"/>
      <c r="H12" s="174"/>
      <c r="I12" s="174"/>
      <c r="J12" s="175"/>
      <c r="O12" s="97"/>
    </row>
    <row r="13" spans="1:15" ht="39" customHeight="1" thickBot="1" x14ac:dyDescent="0.25">
      <c r="A13" s="162"/>
      <c r="B13" s="109"/>
      <c r="C13" s="109"/>
      <c r="D13" s="43">
        <v>2015</v>
      </c>
      <c r="E13" s="43">
        <v>2016</v>
      </c>
      <c r="F13" s="43">
        <v>2017</v>
      </c>
      <c r="G13" s="43">
        <v>2018</v>
      </c>
      <c r="H13" s="43">
        <v>2019</v>
      </c>
      <c r="I13" s="43">
        <v>2020</v>
      </c>
      <c r="J13" s="43" t="s">
        <v>125</v>
      </c>
      <c r="O13" s="97"/>
    </row>
    <row r="14" spans="1:15" ht="13.5" thickBot="1" x14ac:dyDescent="0.25">
      <c r="A14" s="89">
        <v>1</v>
      </c>
      <c r="B14" s="29">
        <v>2</v>
      </c>
      <c r="C14" s="29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3">
        <v>9</v>
      </c>
      <c r="J14" s="43" t="s">
        <v>103</v>
      </c>
      <c r="O14" s="97"/>
    </row>
    <row r="15" spans="1:15" ht="13.5" thickBot="1" x14ac:dyDescent="0.25">
      <c r="A15" s="157" t="s">
        <v>81</v>
      </c>
      <c r="B15" s="163" t="s">
        <v>82</v>
      </c>
      <c r="C15" s="40" t="s">
        <v>83</v>
      </c>
      <c r="D15" s="33">
        <v>17406.18</v>
      </c>
      <c r="E15" s="33">
        <v>39863.800000000003</v>
      </c>
      <c r="F15" s="33">
        <v>30198.94</v>
      </c>
      <c r="G15" s="48">
        <f>G18+G19</f>
        <v>42068.599000000002</v>
      </c>
      <c r="H15" s="70">
        <f>H18+H19</f>
        <v>58744.34</v>
      </c>
      <c r="I15" s="70">
        <v>15066</v>
      </c>
      <c r="J15" s="70">
        <v>15961</v>
      </c>
      <c r="O15" s="97"/>
    </row>
    <row r="16" spans="1:15" x14ac:dyDescent="0.2">
      <c r="A16" s="158"/>
      <c r="B16" s="164"/>
      <c r="C16" s="107" t="s">
        <v>84</v>
      </c>
      <c r="D16" s="180">
        <v>0</v>
      </c>
      <c r="E16" s="180">
        <v>0</v>
      </c>
      <c r="F16" s="180">
        <v>0</v>
      </c>
      <c r="G16" s="176">
        <v>0</v>
      </c>
      <c r="H16" s="182">
        <v>0</v>
      </c>
      <c r="I16" s="184">
        <v>0</v>
      </c>
      <c r="J16" s="184">
        <v>0</v>
      </c>
      <c r="O16" s="97"/>
    </row>
    <row r="17" spans="1:15" ht="13.5" thickBot="1" x14ac:dyDescent="0.25">
      <c r="A17" s="158"/>
      <c r="B17" s="164"/>
      <c r="C17" s="109"/>
      <c r="D17" s="181"/>
      <c r="E17" s="181"/>
      <c r="F17" s="181"/>
      <c r="G17" s="177"/>
      <c r="H17" s="183"/>
      <c r="I17" s="185"/>
      <c r="J17" s="185"/>
      <c r="O17" s="97"/>
    </row>
    <row r="18" spans="1:15" ht="13.5" thickBot="1" x14ac:dyDescent="0.25">
      <c r="A18" s="158"/>
      <c r="B18" s="164"/>
      <c r="C18" s="30" t="s">
        <v>85</v>
      </c>
      <c r="D18" s="33">
        <v>1573.09</v>
      </c>
      <c r="E18" s="33">
        <v>11729.59</v>
      </c>
      <c r="F18" s="33">
        <v>5920</v>
      </c>
      <c r="G18" s="48">
        <f>4880+3093.071</f>
        <v>7973.0709999999999</v>
      </c>
      <c r="H18" s="70">
        <f>H23+H88</f>
        <v>26455.199999999997</v>
      </c>
      <c r="I18" s="71">
        <v>0</v>
      </c>
      <c r="J18" s="71">
        <v>0</v>
      </c>
      <c r="K18" s="97"/>
      <c r="L18" s="97"/>
      <c r="M18" s="97"/>
      <c r="N18" s="97"/>
      <c r="O18" s="97"/>
    </row>
    <row r="19" spans="1:15" ht="13.5" thickBot="1" x14ac:dyDescent="0.25">
      <c r="A19" s="158"/>
      <c r="B19" s="164"/>
      <c r="C19" s="49" t="s">
        <v>86</v>
      </c>
      <c r="D19" s="50">
        <v>15833.09</v>
      </c>
      <c r="E19" s="50">
        <v>28134.21</v>
      </c>
      <c r="F19" s="50">
        <v>24278.94</v>
      </c>
      <c r="G19" s="51">
        <v>34095.527999999998</v>
      </c>
      <c r="H19" s="104">
        <f>H24+H89+H149</f>
        <v>32289.14</v>
      </c>
      <c r="I19" s="72">
        <v>15066</v>
      </c>
      <c r="J19" s="72">
        <v>15961</v>
      </c>
      <c r="K19" s="97"/>
      <c r="L19" s="97"/>
      <c r="M19" s="97"/>
      <c r="N19" s="97"/>
      <c r="O19" s="97"/>
    </row>
    <row r="20" spans="1:15" ht="26.25" thickBot="1" x14ac:dyDescent="0.25">
      <c r="A20" s="159"/>
      <c r="B20" s="165"/>
      <c r="C20" s="54" t="s">
        <v>87</v>
      </c>
      <c r="D20" s="55">
        <v>0</v>
      </c>
      <c r="E20" s="55">
        <v>0</v>
      </c>
      <c r="F20" s="55">
        <v>0</v>
      </c>
      <c r="G20" s="56">
        <v>0</v>
      </c>
      <c r="H20" s="105">
        <v>0</v>
      </c>
      <c r="I20" s="73">
        <v>0</v>
      </c>
      <c r="J20" s="73">
        <v>0</v>
      </c>
      <c r="K20" s="97"/>
      <c r="L20" s="97"/>
      <c r="M20" s="97"/>
      <c r="N20" s="97"/>
      <c r="O20" s="97"/>
    </row>
    <row r="21" spans="1:15" ht="13.5" thickBot="1" x14ac:dyDescent="0.25">
      <c r="A21" s="157" t="s">
        <v>25</v>
      </c>
      <c r="B21" s="163" t="s">
        <v>88</v>
      </c>
      <c r="C21" s="40" t="s">
        <v>83</v>
      </c>
      <c r="D21" s="33">
        <v>9296.7000000000007</v>
      </c>
      <c r="E21" s="33">
        <v>24021.53</v>
      </c>
      <c r="F21" s="33">
        <v>19934.57</v>
      </c>
      <c r="G21" s="48">
        <f>G23+G24</f>
        <v>26232.667000000001</v>
      </c>
      <c r="H21" s="70">
        <f>H23+H24</f>
        <v>32716.858</v>
      </c>
      <c r="I21" s="70">
        <v>5050</v>
      </c>
      <c r="J21" s="70">
        <v>5050</v>
      </c>
      <c r="K21" s="97"/>
      <c r="L21" s="97"/>
      <c r="M21" s="97"/>
      <c r="N21" s="97"/>
      <c r="O21" s="97"/>
    </row>
    <row r="22" spans="1:15" ht="13.5" thickBot="1" x14ac:dyDescent="0.25">
      <c r="A22" s="158"/>
      <c r="B22" s="164"/>
      <c r="C22" s="30" t="s">
        <v>84</v>
      </c>
      <c r="D22" s="33">
        <v>0</v>
      </c>
      <c r="E22" s="33">
        <v>0</v>
      </c>
      <c r="F22" s="33">
        <v>0</v>
      </c>
      <c r="G22" s="48">
        <v>0</v>
      </c>
      <c r="H22" s="70">
        <v>0</v>
      </c>
      <c r="I22" s="71">
        <v>0</v>
      </c>
      <c r="J22" s="71">
        <v>0</v>
      </c>
      <c r="K22" s="97"/>
      <c r="L22" s="97"/>
      <c r="M22" s="97"/>
      <c r="N22" s="97"/>
      <c r="O22" s="97"/>
    </row>
    <row r="23" spans="1:15" ht="13.5" thickBot="1" x14ac:dyDescent="0.25">
      <c r="A23" s="158"/>
      <c r="B23" s="164"/>
      <c r="C23" s="30" t="s">
        <v>89</v>
      </c>
      <c r="D23" s="33">
        <v>0</v>
      </c>
      <c r="E23" s="33">
        <v>10209.59</v>
      </c>
      <c r="F23" s="33">
        <v>5920</v>
      </c>
      <c r="G23" s="48">
        <f>4880+3093.071</f>
        <v>7973.0709999999999</v>
      </c>
      <c r="H23" s="70">
        <f>H28+H33+H38+H43+H53+H58+H63+H68+H73+H78+H83</f>
        <v>14706.097</v>
      </c>
      <c r="I23" s="71">
        <v>0</v>
      </c>
      <c r="J23" s="71">
        <v>0</v>
      </c>
      <c r="K23" s="97"/>
      <c r="L23" s="97"/>
      <c r="M23" s="97"/>
      <c r="N23" s="97"/>
      <c r="O23" s="97"/>
    </row>
    <row r="24" spans="1:15" ht="13.5" thickBot="1" x14ac:dyDescent="0.25">
      <c r="A24" s="158"/>
      <c r="B24" s="164"/>
      <c r="C24" s="30" t="s">
        <v>86</v>
      </c>
      <c r="D24" s="33">
        <v>9296.7000000000007</v>
      </c>
      <c r="E24" s="33">
        <v>13811.94</v>
      </c>
      <c r="F24" s="33">
        <v>14014.57</v>
      </c>
      <c r="G24" s="48">
        <v>18259.596000000001</v>
      </c>
      <c r="H24" s="70">
        <f>H29+H34+H39+H44+H54+H59+H64+H69+H74+H79+H84+H49</f>
        <v>18010.760999999999</v>
      </c>
      <c r="I24" s="70">
        <f t="shared" ref="I24:J24" si="0">I29+I34+I39+I44+I54+I59+I64+I69+I74+I79+I84+I49</f>
        <v>5050</v>
      </c>
      <c r="J24" s="70">
        <f t="shared" si="0"/>
        <v>5050</v>
      </c>
      <c r="K24" s="97"/>
      <c r="L24" s="97"/>
      <c r="M24" s="97"/>
      <c r="N24" s="97"/>
      <c r="O24" s="97"/>
    </row>
    <row r="25" spans="1:15" ht="26.25" thickBot="1" x14ac:dyDescent="0.25">
      <c r="A25" s="159"/>
      <c r="B25" s="165"/>
      <c r="C25" s="30" t="s">
        <v>87</v>
      </c>
      <c r="D25" s="37">
        <v>0</v>
      </c>
      <c r="E25" s="37">
        <v>0</v>
      </c>
      <c r="F25" s="37">
        <v>0</v>
      </c>
      <c r="G25" s="37">
        <v>0</v>
      </c>
      <c r="H25" s="75">
        <v>0</v>
      </c>
      <c r="I25" s="75">
        <v>0</v>
      </c>
      <c r="J25" s="75">
        <v>0</v>
      </c>
      <c r="K25" s="97"/>
      <c r="L25" s="97"/>
      <c r="M25" s="97"/>
      <c r="N25" s="97"/>
      <c r="O25" s="97"/>
    </row>
    <row r="26" spans="1:15" ht="13.5" thickBot="1" x14ac:dyDescent="0.25">
      <c r="A26" s="160" t="s">
        <v>27</v>
      </c>
      <c r="B26" s="131" t="s">
        <v>28</v>
      </c>
      <c r="C26" s="40" t="s">
        <v>83</v>
      </c>
      <c r="D26" s="33">
        <v>382.62</v>
      </c>
      <c r="E26" s="33">
        <v>543.38</v>
      </c>
      <c r="F26" s="33">
        <v>1292.06</v>
      </c>
      <c r="G26" s="33">
        <v>720</v>
      </c>
      <c r="H26" s="70">
        <f>H29</f>
        <v>720</v>
      </c>
      <c r="I26" s="71">
        <v>720</v>
      </c>
      <c r="J26" s="71">
        <v>720</v>
      </c>
      <c r="K26" s="97"/>
      <c r="L26" s="97"/>
      <c r="M26" s="97"/>
      <c r="N26" s="97"/>
      <c r="O26" s="97"/>
    </row>
    <row r="27" spans="1:15" ht="13.5" thickBot="1" x14ac:dyDescent="0.25">
      <c r="A27" s="161"/>
      <c r="B27" s="132"/>
      <c r="C27" s="30" t="s">
        <v>84</v>
      </c>
      <c r="D27" s="37">
        <v>0</v>
      </c>
      <c r="E27" s="37">
        <v>0</v>
      </c>
      <c r="F27" s="37">
        <v>0</v>
      </c>
      <c r="G27" s="37">
        <v>0</v>
      </c>
      <c r="H27" s="75">
        <v>0</v>
      </c>
      <c r="I27" s="76">
        <v>0</v>
      </c>
      <c r="J27" s="76">
        <v>0</v>
      </c>
      <c r="K27" s="97"/>
      <c r="L27" s="97"/>
      <c r="M27" s="97"/>
      <c r="N27" s="97"/>
      <c r="O27" s="97"/>
    </row>
    <row r="28" spans="1:15" ht="13.5" thickBot="1" x14ac:dyDescent="0.25">
      <c r="A28" s="161"/>
      <c r="B28" s="132"/>
      <c r="C28" s="30" t="s">
        <v>89</v>
      </c>
      <c r="D28" s="37">
        <v>0</v>
      </c>
      <c r="E28" s="37">
        <v>0</v>
      </c>
      <c r="F28" s="37">
        <v>0</v>
      </c>
      <c r="G28" s="37">
        <v>0</v>
      </c>
      <c r="H28" s="75">
        <v>0</v>
      </c>
      <c r="I28" s="76">
        <v>0</v>
      </c>
      <c r="J28" s="76">
        <v>0</v>
      </c>
      <c r="K28" s="97"/>
      <c r="L28" s="97"/>
      <c r="M28" s="97"/>
      <c r="N28" s="97"/>
      <c r="O28" s="97"/>
    </row>
    <row r="29" spans="1:15" ht="13.5" thickBot="1" x14ac:dyDescent="0.25">
      <c r="A29" s="161"/>
      <c r="B29" s="132"/>
      <c r="C29" s="30" t="s">
        <v>86</v>
      </c>
      <c r="D29" s="37">
        <v>382.62</v>
      </c>
      <c r="E29" s="37">
        <v>543.38</v>
      </c>
      <c r="F29" s="37">
        <v>1292.06</v>
      </c>
      <c r="G29" s="37">
        <v>720</v>
      </c>
      <c r="H29" s="75">
        <v>720</v>
      </c>
      <c r="I29" s="75">
        <v>720</v>
      </c>
      <c r="J29" s="75">
        <v>720</v>
      </c>
      <c r="K29" s="97"/>
      <c r="L29" s="97"/>
      <c r="M29" s="97"/>
      <c r="N29" s="97"/>
      <c r="O29" s="97"/>
    </row>
    <row r="30" spans="1:15" ht="26.25" thickBot="1" x14ac:dyDescent="0.25">
      <c r="A30" s="162"/>
      <c r="B30" s="133"/>
      <c r="C30" s="30" t="s">
        <v>87</v>
      </c>
      <c r="D30" s="37">
        <v>0</v>
      </c>
      <c r="E30" s="37">
        <v>0</v>
      </c>
      <c r="F30" s="37">
        <v>0</v>
      </c>
      <c r="G30" s="37">
        <v>0</v>
      </c>
      <c r="H30" s="75">
        <v>0</v>
      </c>
      <c r="I30" s="76">
        <v>0</v>
      </c>
      <c r="J30" s="76">
        <v>0</v>
      </c>
      <c r="K30" s="97"/>
      <c r="L30" s="97"/>
      <c r="M30" s="97"/>
      <c r="N30" s="97"/>
      <c r="O30" s="97"/>
    </row>
    <row r="31" spans="1:15" ht="13.5" thickBot="1" x14ac:dyDescent="0.25">
      <c r="A31" s="160" t="s">
        <v>130</v>
      </c>
      <c r="B31" s="166" t="s">
        <v>30</v>
      </c>
      <c r="C31" s="30" t="s">
        <v>83</v>
      </c>
      <c r="D31" s="37">
        <v>3358</v>
      </c>
      <c r="E31" s="37">
        <v>4252.3</v>
      </c>
      <c r="F31" s="37">
        <v>7.76</v>
      </c>
      <c r="G31" s="37">
        <v>0</v>
      </c>
      <c r="H31" s="75">
        <v>0</v>
      </c>
      <c r="I31" s="76">
        <v>0</v>
      </c>
      <c r="J31" s="76">
        <v>0</v>
      </c>
      <c r="K31" s="97"/>
      <c r="L31" s="97"/>
      <c r="M31" s="97"/>
      <c r="N31" s="97"/>
      <c r="O31" s="97"/>
    </row>
    <row r="32" spans="1:15" ht="13.5" thickBot="1" x14ac:dyDescent="0.25">
      <c r="A32" s="161"/>
      <c r="B32" s="167"/>
      <c r="C32" s="30" t="s">
        <v>84</v>
      </c>
      <c r="D32" s="37">
        <v>0</v>
      </c>
      <c r="E32" s="37">
        <v>0</v>
      </c>
      <c r="F32" s="37">
        <v>0</v>
      </c>
      <c r="G32" s="37">
        <v>0</v>
      </c>
      <c r="H32" s="75">
        <v>0</v>
      </c>
      <c r="I32" s="76">
        <v>0</v>
      </c>
      <c r="J32" s="76">
        <v>0</v>
      </c>
      <c r="K32" s="97"/>
      <c r="L32" s="97"/>
      <c r="M32" s="97"/>
      <c r="N32" s="97"/>
      <c r="O32" s="97"/>
    </row>
    <row r="33" spans="1:15" ht="13.5" thickBot="1" x14ac:dyDescent="0.25">
      <c r="A33" s="161"/>
      <c r="B33" s="167"/>
      <c r="C33" s="30" t="s">
        <v>89</v>
      </c>
      <c r="D33" s="37">
        <v>0</v>
      </c>
      <c r="E33" s="37">
        <v>0</v>
      </c>
      <c r="F33" s="37">
        <v>0</v>
      </c>
      <c r="G33" s="37">
        <v>0</v>
      </c>
      <c r="H33" s="75">
        <v>0</v>
      </c>
      <c r="I33" s="76">
        <v>0</v>
      </c>
      <c r="J33" s="76">
        <v>0</v>
      </c>
      <c r="K33" s="97"/>
      <c r="L33" s="97"/>
      <c r="M33" s="97"/>
      <c r="N33" s="97"/>
      <c r="O33" s="97"/>
    </row>
    <row r="34" spans="1:15" ht="13.5" thickBot="1" x14ac:dyDescent="0.25">
      <c r="A34" s="161"/>
      <c r="B34" s="167"/>
      <c r="C34" s="30" t="s">
        <v>86</v>
      </c>
      <c r="D34" s="37">
        <v>3358</v>
      </c>
      <c r="E34" s="37">
        <v>4252.3</v>
      </c>
      <c r="F34" s="37">
        <v>7.76</v>
      </c>
      <c r="G34" s="37">
        <v>0</v>
      </c>
      <c r="H34" s="75">
        <v>0</v>
      </c>
      <c r="I34" s="76">
        <v>0</v>
      </c>
      <c r="J34" s="76">
        <v>0</v>
      </c>
      <c r="K34" s="98"/>
      <c r="L34" s="99"/>
      <c r="M34" s="97"/>
      <c r="N34" s="97"/>
      <c r="O34" s="97"/>
    </row>
    <row r="35" spans="1:15" ht="26.25" thickBot="1" x14ac:dyDescent="0.25">
      <c r="A35" s="162"/>
      <c r="B35" s="168"/>
      <c r="C35" s="30" t="s">
        <v>87</v>
      </c>
      <c r="D35" s="37">
        <v>0</v>
      </c>
      <c r="E35" s="37">
        <v>0</v>
      </c>
      <c r="F35" s="37">
        <v>0</v>
      </c>
      <c r="G35" s="37">
        <v>0</v>
      </c>
      <c r="H35" s="75">
        <v>0</v>
      </c>
      <c r="I35" s="76">
        <v>0</v>
      </c>
      <c r="J35" s="76">
        <v>0</v>
      </c>
      <c r="K35" s="99"/>
      <c r="L35" s="97"/>
      <c r="M35" s="97"/>
      <c r="N35" s="97"/>
      <c r="O35" s="97"/>
    </row>
    <row r="36" spans="1:15" ht="13.5" thickBot="1" x14ac:dyDescent="0.25">
      <c r="A36" s="160" t="s">
        <v>90</v>
      </c>
      <c r="B36" s="131" t="s">
        <v>91</v>
      </c>
      <c r="C36" s="30" t="s">
        <v>83</v>
      </c>
      <c r="D36" s="37">
        <v>1310.28</v>
      </c>
      <c r="E36" s="37">
        <v>284</v>
      </c>
      <c r="F36" s="37">
        <v>1051.6199999999999</v>
      </c>
      <c r="G36" s="37">
        <v>0</v>
      </c>
      <c r="H36" s="75">
        <f>H39</f>
        <v>2500</v>
      </c>
      <c r="I36" s="76">
        <v>0</v>
      </c>
      <c r="J36" s="76">
        <v>0</v>
      </c>
      <c r="K36" s="97"/>
      <c r="L36" s="97"/>
      <c r="M36" s="97"/>
      <c r="N36" s="97"/>
      <c r="O36" s="97"/>
    </row>
    <row r="37" spans="1:15" ht="13.5" thickBot="1" x14ac:dyDescent="0.25">
      <c r="A37" s="161"/>
      <c r="B37" s="132"/>
      <c r="C37" s="30" t="s">
        <v>84</v>
      </c>
      <c r="D37" s="37">
        <v>0</v>
      </c>
      <c r="E37" s="37">
        <v>0</v>
      </c>
      <c r="F37" s="37">
        <v>0</v>
      </c>
      <c r="G37" s="37">
        <v>0</v>
      </c>
      <c r="H37" s="75">
        <v>0</v>
      </c>
      <c r="I37" s="76">
        <v>0</v>
      </c>
      <c r="J37" s="76">
        <v>0</v>
      </c>
      <c r="K37" s="97"/>
      <c r="L37" s="97"/>
      <c r="M37" s="97"/>
      <c r="N37" s="97"/>
      <c r="O37" s="97"/>
    </row>
    <row r="38" spans="1:15" ht="13.5" thickBot="1" x14ac:dyDescent="0.25">
      <c r="A38" s="161"/>
      <c r="B38" s="132"/>
      <c r="C38" s="30" t="s">
        <v>89</v>
      </c>
      <c r="D38" s="37">
        <v>0</v>
      </c>
      <c r="E38" s="37">
        <v>0</v>
      </c>
      <c r="F38" s="37">
        <v>0</v>
      </c>
      <c r="G38" s="37">
        <v>0</v>
      </c>
      <c r="H38" s="75">
        <v>0</v>
      </c>
      <c r="I38" s="76">
        <v>0</v>
      </c>
      <c r="J38" s="76">
        <v>0</v>
      </c>
      <c r="K38" s="97"/>
      <c r="L38" s="97"/>
      <c r="M38" s="97"/>
      <c r="N38" s="97"/>
      <c r="O38" s="97"/>
    </row>
    <row r="39" spans="1:15" ht="13.5" thickBot="1" x14ac:dyDescent="0.25">
      <c r="A39" s="161"/>
      <c r="B39" s="132"/>
      <c r="C39" s="30" t="s">
        <v>86</v>
      </c>
      <c r="D39" s="37">
        <v>1310.28</v>
      </c>
      <c r="E39" s="37">
        <v>284</v>
      </c>
      <c r="F39" s="37">
        <v>1051.6199999999999</v>
      </c>
      <c r="G39" s="37">
        <v>0</v>
      </c>
      <c r="H39" s="75">
        <v>2500</v>
      </c>
      <c r="I39" s="76">
        <v>0</v>
      </c>
      <c r="J39" s="76">
        <v>0</v>
      </c>
      <c r="K39" s="97"/>
      <c r="L39" s="97"/>
      <c r="M39" s="97"/>
      <c r="N39" s="97"/>
      <c r="O39" s="97"/>
    </row>
    <row r="40" spans="1:15" ht="26.25" thickBot="1" x14ac:dyDescent="0.25">
      <c r="A40" s="162"/>
      <c r="B40" s="133"/>
      <c r="C40" s="30" t="s">
        <v>87</v>
      </c>
      <c r="D40" s="37">
        <v>0</v>
      </c>
      <c r="E40" s="37">
        <v>0</v>
      </c>
      <c r="F40" s="37">
        <v>0</v>
      </c>
      <c r="G40" s="37">
        <v>0</v>
      </c>
      <c r="H40" s="75">
        <v>0</v>
      </c>
      <c r="I40" s="76">
        <v>0</v>
      </c>
      <c r="J40" s="76">
        <v>0</v>
      </c>
      <c r="K40" s="97"/>
      <c r="L40" s="97"/>
      <c r="M40" s="97"/>
      <c r="N40" s="97"/>
      <c r="O40" s="97"/>
    </row>
    <row r="41" spans="1:15" ht="13.5" thickBot="1" x14ac:dyDescent="0.25">
      <c r="A41" s="160" t="s">
        <v>29</v>
      </c>
      <c r="B41" s="131" t="s">
        <v>92</v>
      </c>
      <c r="C41" s="30" t="s">
        <v>83</v>
      </c>
      <c r="D41" s="37">
        <v>2235.0100000000002</v>
      </c>
      <c r="E41" s="37">
        <v>15776.34</v>
      </c>
      <c r="F41" s="37">
        <v>8435.09</v>
      </c>
      <c r="G41" s="37">
        <f>G43+G44</f>
        <v>9793.0709999999999</v>
      </c>
      <c r="H41" s="75">
        <f>H44+H43</f>
        <v>3693.0709999999999</v>
      </c>
      <c r="I41" s="76">
        <v>1000</v>
      </c>
      <c r="J41" s="76">
        <v>1000</v>
      </c>
      <c r="K41" s="97"/>
      <c r="L41" s="97"/>
      <c r="M41" s="97"/>
      <c r="N41" s="97"/>
      <c r="O41" s="97"/>
    </row>
    <row r="42" spans="1:15" ht="13.5" thickBot="1" x14ac:dyDescent="0.25">
      <c r="A42" s="161"/>
      <c r="B42" s="132"/>
      <c r="C42" s="30" t="s">
        <v>84</v>
      </c>
      <c r="D42" s="37">
        <v>0</v>
      </c>
      <c r="E42" s="37">
        <v>0</v>
      </c>
      <c r="F42" s="37">
        <v>0</v>
      </c>
      <c r="G42" s="37">
        <v>0</v>
      </c>
      <c r="H42" s="75">
        <v>0</v>
      </c>
      <c r="I42" s="76">
        <v>0</v>
      </c>
      <c r="J42" s="76">
        <v>0</v>
      </c>
      <c r="K42" s="97"/>
      <c r="L42" s="97"/>
      <c r="M42" s="97"/>
      <c r="N42" s="97"/>
      <c r="O42" s="97"/>
    </row>
    <row r="43" spans="1:15" ht="13.5" thickBot="1" x14ac:dyDescent="0.25">
      <c r="A43" s="161"/>
      <c r="B43" s="132"/>
      <c r="C43" s="30" t="s">
        <v>89</v>
      </c>
      <c r="D43" s="37">
        <v>0</v>
      </c>
      <c r="E43" s="37">
        <v>10209.59</v>
      </c>
      <c r="F43" s="37">
        <v>5920</v>
      </c>
      <c r="G43" s="37">
        <f>4880+3093.071</f>
        <v>7973.0709999999999</v>
      </c>
      <c r="H43" s="106">
        <v>3093.0709999999999</v>
      </c>
      <c r="I43" s="76">
        <v>0</v>
      </c>
      <c r="J43" s="76">
        <v>0</v>
      </c>
      <c r="K43" s="97"/>
      <c r="L43" s="97"/>
      <c r="M43" s="97"/>
      <c r="N43" s="97"/>
      <c r="O43" s="97"/>
    </row>
    <row r="44" spans="1:15" ht="13.5" thickBot="1" x14ac:dyDescent="0.25">
      <c r="A44" s="161"/>
      <c r="B44" s="132"/>
      <c r="C44" s="30" t="s">
        <v>86</v>
      </c>
      <c r="D44" s="37">
        <v>2235.0100000000002</v>
      </c>
      <c r="E44" s="37">
        <v>5566.75</v>
      </c>
      <c r="F44" s="37">
        <v>2515.09</v>
      </c>
      <c r="G44" s="37">
        <v>1820</v>
      </c>
      <c r="H44" s="75">
        <v>600</v>
      </c>
      <c r="I44" s="76">
        <v>1000</v>
      </c>
      <c r="J44" s="76">
        <v>1000</v>
      </c>
      <c r="K44" s="97"/>
      <c r="L44" s="97"/>
      <c r="M44" s="97"/>
      <c r="N44" s="97"/>
      <c r="O44" s="97"/>
    </row>
    <row r="45" spans="1:15" ht="26.25" thickBot="1" x14ac:dyDescent="0.25">
      <c r="A45" s="162"/>
      <c r="B45" s="133"/>
      <c r="C45" s="30" t="s">
        <v>87</v>
      </c>
      <c r="D45" s="37">
        <v>0</v>
      </c>
      <c r="E45" s="37">
        <v>0</v>
      </c>
      <c r="F45" s="37">
        <v>0</v>
      </c>
      <c r="G45" s="37">
        <v>0</v>
      </c>
      <c r="H45" s="75">
        <v>0</v>
      </c>
      <c r="I45" s="76">
        <v>0</v>
      </c>
      <c r="J45" s="76">
        <v>0</v>
      </c>
      <c r="K45" s="97"/>
      <c r="L45" s="97"/>
      <c r="M45" s="97"/>
      <c r="N45" s="97"/>
      <c r="O45" s="97"/>
    </row>
    <row r="46" spans="1:15" ht="13.5" thickBot="1" x14ac:dyDescent="0.25">
      <c r="A46" s="160" t="s">
        <v>31</v>
      </c>
      <c r="B46" s="131" t="s">
        <v>92</v>
      </c>
      <c r="C46" s="30" t="s">
        <v>83</v>
      </c>
      <c r="D46" s="37">
        <v>0</v>
      </c>
      <c r="E46" s="37">
        <v>0</v>
      </c>
      <c r="F46" s="37">
        <v>0</v>
      </c>
      <c r="G46" s="37">
        <v>0</v>
      </c>
      <c r="H46" s="75">
        <f>H49</f>
        <v>4362</v>
      </c>
      <c r="I46" s="76">
        <v>0</v>
      </c>
      <c r="J46" s="76">
        <v>0</v>
      </c>
      <c r="K46" s="97"/>
      <c r="L46" s="97"/>
      <c r="M46" s="97"/>
      <c r="N46" s="97"/>
      <c r="O46" s="97"/>
    </row>
    <row r="47" spans="1:15" ht="13.5" thickBot="1" x14ac:dyDescent="0.25">
      <c r="A47" s="161"/>
      <c r="B47" s="132"/>
      <c r="C47" s="30" t="s">
        <v>84</v>
      </c>
      <c r="D47" s="37">
        <v>0</v>
      </c>
      <c r="E47" s="37">
        <v>0</v>
      </c>
      <c r="F47" s="37">
        <v>0</v>
      </c>
      <c r="G47" s="37">
        <v>0</v>
      </c>
      <c r="H47" s="75">
        <v>0</v>
      </c>
      <c r="I47" s="76">
        <v>0</v>
      </c>
      <c r="J47" s="76">
        <v>0</v>
      </c>
      <c r="K47" s="97"/>
      <c r="L47" s="97"/>
      <c r="M47" s="97"/>
      <c r="N47" s="97"/>
      <c r="O47" s="97"/>
    </row>
    <row r="48" spans="1:15" ht="13.5" thickBot="1" x14ac:dyDescent="0.25">
      <c r="A48" s="161"/>
      <c r="B48" s="132"/>
      <c r="C48" s="30" t="s">
        <v>89</v>
      </c>
      <c r="D48" s="37">
        <v>0</v>
      </c>
      <c r="E48" s="37">
        <v>0</v>
      </c>
      <c r="F48" s="37">
        <v>0</v>
      </c>
      <c r="G48" s="37">
        <v>0</v>
      </c>
      <c r="H48" s="75">
        <v>0</v>
      </c>
      <c r="I48" s="76">
        <v>0</v>
      </c>
      <c r="J48" s="76">
        <v>0</v>
      </c>
      <c r="K48" s="97"/>
      <c r="L48" s="97"/>
      <c r="M48" s="97"/>
      <c r="N48" s="97"/>
      <c r="O48" s="97"/>
    </row>
    <row r="49" spans="1:15" ht="13.5" thickBot="1" x14ac:dyDescent="0.25">
      <c r="A49" s="161"/>
      <c r="B49" s="132"/>
      <c r="C49" s="30" t="s">
        <v>86</v>
      </c>
      <c r="D49" s="37">
        <v>0</v>
      </c>
      <c r="E49" s="37">
        <v>0</v>
      </c>
      <c r="F49" s="37">
        <v>0</v>
      </c>
      <c r="G49" s="37">
        <v>0</v>
      </c>
      <c r="H49" s="75">
        <v>4362</v>
      </c>
      <c r="I49" s="76">
        <v>0</v>
      </c>
      <c r="J49" s="76">
        <v>0</v>
      </c>
      <c r="K49" s="97"/>
      <c r="L49" s="97"/>
      <c r="M49" s="97"/>
      <c r="N49" s="97"/>
      <c r="O49" s="97"/>
    </row>
    <row r="50" spans="1:15" ht="26.25" thickBot="1" x14ac:dyDescent="0.25">
      <c r="A50" s="162"/>
      <c r="B50" s="133"/>
      <c r="C50" s="30" t="s">
        <v>87</v>
      </c>
      <c r="D50" s="37">
        <v>0</v>
      </c>
      <c r="E50" s="37">
        <v>0</v>
      </c>
      <c r="F50" s="37">
        <v>0</v>
      </c>
      <c r="G50" s="37">
        <v>0</v>
      </c>
      <c r="H50" s="75">
        <v>0</v>
      </c>
      <c r="I50" s="76">
        <v>0</v>
      </c>
      <c r="J50" s="76">
        <v>0</v>
      </c>
      <c r="K50" s="97"/>
      <c r="L50" s="97"/>
      <c r="M50" s="97"/>
      <c r="N50" s="97"/>
      <c r="O50" s="97"/>
    </row>
    <row r="51" spans="1:15" ht="13.5" thickBot="1" x14ac:dyDescent="0.25">
      <c r="A51" s="160" t="s">
        <v>33</v>
      </c>
      <c r="B51" s="131" t="s">
        <v>93</v>
      </c>
      <c r="C51" s="30" t="s">
        <v>83</v>
      </c>
      <c r="D51" s="37">
        <v>752.48</v>
      </c>
      <c r="E51" s="37">
        <v>851</v>
      </c>
      <c r="F51" s="37">
        <v>1110.6600000000001</v>
      </c>
      <c r="G51" s="37">
        <v>208.89</v>
      </c>
      <c r="H51" s="75">
        <f>H52+H53+H54+H55</f>
        <v>7978.7860000000001</v>
      </c>
      <c r="I51" s="76">
        <v>2000</v>
      </c>
      <c r="J51" s="76">
        <v>2000</v>
      </c>
      <c r="K51" s="97"/>
      <c r="L51" s="97"/>
      <c r="M51" s="97"/>
      <c r="N51" s="97"/>
      <c r="O51" s="97"/>
    </row>
    <row r="52" spans="1:15" ht="13.5" thickBot="1" x14ac:dyDescent="0.25">
      <c r="A52" s="161"/>
      <c r="B52" s="132"/>
      <c r="C52" s="30" t="s">
        <v>84</v>
      </c>
      <c r="D52" s="37">
        <v>0</v>
      </c>
      <c r="E52" s="37">
        <v>0</v>
      </c>
      <c r="F52" s="37">
        <v>0</v>
      </c>
      <c r="G52" s="37">
        <v>0</v>
      </c>
      <c r="H52" s="75">
        <v>0</v>
      </c>
      <c r="I52" s="76">
        <v>0</v>
      </c>
      <c r="J52" s="76">
        <v>0</v>
      </c>
      <c r="K52" s="97"/>
      <c r="L52" s="97"/>
      <c r="M52" s="97"/>
      <c r="N52" s="97"/>
      <c r="O52" s="97"/>
    </row>
    <row r="53" spans="1:15" ht="13.5" thickBot="1" x14ac:dyDescent="0.25">
      <c r="A53" s="161"/>
      <c r="B53" s="132"/>
      <c r="C53" s="30" t="s">
        <v>89</v>
      </c>
      <c r="D53" s="37">
        <v>0</v>
      </c>
      <c r="E53" s="37">
        <v>0</v>
      </c>
      <c r="F53" s="37">
        <v>0</v>
      </c>
      <c r="G53" s="37">
        <v>0</v>
      </c>
      <c r="H53" s="75">
        <v>5829.0259999999998</v>
      </c>
      <c r="I53" s="76">
        <v>0</v>
      </c>
      <c r="J53" s="76">
        <v>0</v>
      </c>
      <c r="K53" s="97"/>
      <c r="L53" s="97"/>
      <c r="M53" s="97"/>
      <c r="N53" s="97"/>
      <c r="O53" s="97"/>
    </row>
    <row r="54" spans="1:15" ht="13.5" thickBot="1" x14ac:dyDescent="0.25">
      <c r="A54" s="161"/>
      <c r="B54" s="132"/>
      <c r="C54" s="30" t="s">
        <v>86</v>
      </c>
      <c r="D54" s="37">
        <v>752.48</v>
      </c>
      <c r="E54" s="37">
        <v>851</v>
      </c>
      <c r="F54" s="37">
        <v>1110.6600000000001</v>
      </c>
      <c r="G54" s="37">
        <v>208.89</v>
      </c>
      <c r="H54" s="75">
        <v>2149.7600000000002</v>
      </c>
      <c r="I54" s="76">
        <v>2000</v>
      </c>
      <c r="J54" s="76">
        <v>2000</v>
      </c>
      <c r="K54" s="97"/>
      <c r="L54" s="97"/>
      <c r="M54" s="97"/>
      <c r="N54" s="97"/>
      <c r="O54" s="97"/>
    </row>
    <row r="55" spans="1:15" ht="26.25" thickBot="1" x14ac:dyDescent="0.25">
      <c r="A55" s="162"/>
      <c r="B55" s="133"/>
      <c r="C55" s="30" t="s">
        <v>87</v>
      </c>
      <c r="D55" s="37">
        <v>0</v>
      </c>
      <c r="E55" s="37">
        <v>0</v>
      </c>
      <c r="F55" s="37">
        <v>0</v>
      </c>
      <c r="G55" s="37">
        <v>0</v>
      </c>
      <c r="H55" s="75">
        <v>0</v>
      </c>
      <c r="I55" s="76">
        <v>0</v>
      </c>
      <c r="J55" s="76">
        <v>0</v>
      </c>
      <c r="K55" s="97"/>
      <c r="L55" s="97"/>
      <c r="M55" s="97"/>
      <c r="N55" s="97"/>
      <c r="O55" s="97"/>
    </row>
    <row r="56" spans="1:15" ht="13.5" thickBot="1" x14ac:dyDescent="0.25">
      <c r="A56" s="160" t="s">
        <v>35</v>
      </c>
      <c r="B56" s="131" t="s">
        <v>94</v>
      </c>
      <c r="C56" s="30" t="s">
        <v>83</v>
      </c>
      <c r="D56" s="37">
        <v>858.31</v>
      </c>
      <c r="E56" s="37">
        <v>768.21</v>
      </c>
      <c r="F56" s="37">
        <v>695.65</v>
      </c>
      <c r="G56" s="59">
        <v>1644.472</v>
      </c>
      <c r="H56" s="75">
        <f>H59</f>
        <v>280</v>
      </c>
      <c r="I56" s="75">
        <v>280</v>
      </c>
      <c r="J56" s="75">
        <v>280</v>
      </c>
      <c r="K56" s="97"/>
      <c r="L56" s="97"/>
      <c r="M56" s="97"/>
      <c r="N56" s="97"/>
      <c r="O56" s="97"/>
    </row>
    <row r="57" spans="1:15" ht="13.5" thickBot="1" x14ac:dyDescent="0.25">
      <c r="A57" s="161"/>
      <c r="B57" s="132"/>
      <c r="C57" s="30" t="s">
        <v>84</v>
      </c>
      <c r="D57" s="37">
        <v>0</v>
      </c>
      <c r="E57" s="37">
        <v>0</v>
      </c>
      <c r="F57" s="37">
        <v>0</v>
      </c>
      <c r="G57" s="37">
        <v>0</v>
      </c>
      <c r="H57" s="75">
        <v>0</v>
      </c>
      <c r="I57" s="76">
        <v>0</v>
      </c>
      <c r="J57" s="76">
        <v>0</v>
      </c>
      <c r="K57" s="97"/>
      <c r="L57" s="97"/>
      <c r="M57" s="97"/>
      <c r="N57" s="97"/>
      <c r="O57" s="97"/>
    </row>
    <row r="58" spans="1:15" ht="13.5" thickBot="1" x14ac:dyDescent="0.25">
      <c r="A58" s="161"/>
      <c r="B58" s="132"/>
      <c r="C58" s="30" t="s">
        <v>89</v>
      </c>
      <c r="D58" s="37">
        <v>0</v>
      </c>
      <c r="E58" s="37">
        <v>0</v>
      </c>
      <c r="F58" s="37">
        <v>0</v>
      </c>
      <c r="G58" s="37">
        <v>0</v>
      </c>
      <c r="H58" s="75">
        <v>0</v>
      </c>
      <c r="I58" s="76">
        <v>0</v>
      </c>
      <c r="J58" s="76">
        <v>0</v>
      </c>
      <c r="K58" s="97"/>
      <c r="L58" s="97"/>
      <c r="M58" s="97"/>
      <c r="N58" s="97"/>
      <c r="O58" s="97"/>
    </row>
    <row r="59" spans="1:15" ht="13.5" thickBot="1" x14ac:dyDescent="0.25">
      <c r="A59" s="161"/>
      <c r="B59" s="132"/>
      <c r="C59" s="30" t="s">
        <v>86</v>
      </c>
      <c r="D59" s="37">
        <v>858.31</v>
      </c>
      <c r="E59" s="37">
        <v>768.21</v>
      </c>
      <c r="F59" s="37">
        <v>695.65</v>
      </c>
      <c r="G59" s="59">
        <v>1644.472</v>
      </c>
      <c r="H59" s="75">
        <v>280</v>
      </c>
      <c r="I59" s="75">
        <v>280</v>
      </c>
      <c r="J59" s="75">
        <v>280</v>
      </c>
      <c r="K59" s="97"/>
      <c r="L59" s="97"/>
      <c r="M59" s="97"/>
      <c r="N59" s="97"/>
      <c r="O59" s="97"/>
    </row>
    <row r="60" spans="1:15" ht="26.25" thickBot="1" x14ac:dyDescent="0.25">
      <c r="A60" s="162"/>
      <c r="B60" s="133"/>
      <c r="C60" s="30" t="s">
        <v>87</v>
      </c>
      <c r="D60" s="37">
        <v>0</v>
      </c>
      <c r="E60" s="37">
        <v>0</v>
      </c>
      <c r="F60" s="37">
        <v>0</v>
      </c>
      <c r="G60" s="37">
        <v>0</v>
      </c>
      <c r="H60" s="75">
        <v>0</v>
      </c>
      <c r="I60" s="76">
        <v>0</v>
      </c>
      <c r="J60" s="76">
        <v>0</v>
      </c>
      <c r="K60" s="97"/>
      <c r="L60" s="97"/>
      <c r="M60" s="97"/>
      <c r="N60" s="97"/>
      <c r="O60" s="97"/>
    </row>
    <row r="61" spans="1:15" ht="13.5" thickBot="1" x14ac:dyDescent="0.25">
      <c r="A61" s="160" t="s">
        <v>37</v>
      </c>
      <c r="B61" s="131" t="s">
        <v>40</v>
      </c>
      <c r="C61" s="30" t="s">
        <v>83</v>
      </c>
      <c r="D61" s="37">
        <v>400</v>
      </c>
      <c r="E61" s="37">
        <v>1546.3</v>
      </c>
      <c r="F61" s="37">
        <v>0</v>
      </c>
      <c r="G61" s="37">
        <v>3600</v>
      </c>
      <c r="H61" s="75">
        <v>0</v>
      </c>
      <c r="I61" s="76">
        <v>0</v>
      </c>
      <c r="J61" s="76">
        <v>0</v>
      </c>
      <c r="K61" s="97"/>
      <c r="L61" s="97"/>
      <c r="M61" s="97"/>
      <c r="N61" s="97"/>
      <c r="O61" s="97"/>
    </row>
    <row r="62" spans="1:15" ht="13.5" thickBot="1" x14ac:dyDescent="0.25">
      <c r="A62" s="161"/>
      <c r="B62" s="132"/>
      <c r="C62" s="30" t="s">
        <v>84</v>
      </c>
      <c r="D62" s="37">
        <v>0</v>
      </c>
      <c r="E62" s="37">
        <v>0</v>
      </c>
      <c r="F62" s="37">
        <v>0</v>
      </c>
      <c r="G62" s="37">
        <v>0</v>
      </c>
      <c r="H62" s="75">
        <v>0</v>
      </c>
      <c r="I62" s="76">
        <v>0</v>
      </c>
      <c r="J62" s="76">
        <v>0</v>
      </c>
      <c r="K62" s="97"/>
      <c r="L62" s="97"/>
      <c r="M62" s="97"/>
      <c r="N62" s="97"/>
      <c r="O62" s="97"/>
    </row>
    <row r="63" spans="1:15" ht="13.5" thickBot="1" x14ac:dyDescent="0.25">
      <c r="A63" s="161"/>
      <c r="B63" s="132"/>
      <c r="C63" s="30" t="s">
        <v>89</v>
      </c>
      <c r="D63" s="37">
        <v>0</v>
      </c>
      <c r="E63" s="37">
        <v>0</v>
      </c>
      <c r="F63" s="37">
        <v>0</v>
      </c>
      <c r="G63" s="37">
        <v>0</v>
      </c>
      <c r="H63" s="75">
        <v>0</v>
      </c>
      <c r="I63" s="76">
        <v>0</v>
      </c>
      <c r="J63" s="76">
        <v>0</v>
      </c>
      <c r="K63" s="97"/>
      <c r="L63" s="97"/>
      <c r="M63" s="97"/>
      <c r="N63" s="97"/>
    </row>
    <row r="64" spans="1:15" ht="13.5" thickBot="1" x14ac:dyDescent="0.25">
      <c r="A64" s="161"/>
      <c r="B64" s="132"/>
      <c r="C64" s="30" t="s">
        <v>86</v>
      </c>
      <c r="D64" s="37">
        <v>400</v>
      </c>
      <c r="E64" s="37">
        <v>1546.3</v>
      </c>
      <c r="F64" s="37">
        <v>0</v>
      </c>
      <c r="G64" s="37">
        <v>3600</v>
      </c>
      <c r="H64" s="75">
        <v>0</v>
      </c>
      <c r="I64" s="76">
        <v>0</v>
      </c>
      <c r="J64" s="76">
        <v>0</v>
      </c>
      <c r="K64" s="97"/>
      <c r="L64" s="97"/>
      <c r="M64" s="97"/>
      <c r="N64" s="97"/>
    </row>
    <row r="65" spans="1:14" ht="26.25" thickBot="1" x14ac:dyDescent="0.25">
      <c r="A65" s="162"/>
      <c r="B65" s="133"/>
      <c r="C65" s="30" t="s">
        <v>87</v>
      </c>
      <c r="D65" s="37">
        <v>0</v>
      </c>
      <c r="E65" s="37">
        <v>0</v>
      </c>
      <c r="F65" s="37">
        <v>0</v>
      </c>
      <c r="G65" s="37">
        <v>0</v>
      </c>
      <c r="H65" s="75">
        <v>0</v>
      </c>
      <c r="I65" s="76">
        <v>0</v>
      </c>
      <c r="J65" s="76">
        <v>0</v>
      </c>
      <c r="K65" s="97"/>
      <c r="L65" s="97"/>
      <c r="M65" s="97"/>
      <c r="N65" s="97"/>
    </row>
    <row r="66" spans="1:14" ht="13.5" thickBot="1" x14ac:dyDescent="0.25">
      <c r="A66" s="160" t="s">
        <v>39</v>
      </c>
      <c r="B66" s="131" t="s">
        <v>42</v>
      </c>
      <c r="C66" s="30" t="s">
        <v>83</v>
      </c>
      <c r="D66" s="37">
        <v>0</v>
      </c>
      <c r="E66" s="37">
        <v>0</v>
      </c>
      <c r="F66" s="37">
        <v>4200</v>
      </c>
      <c r="G66" s="59">
        <v>4002.3159999999998</v>
      </c>
      <c r="H66" s="75">
        <f>H69</f>
        <v>4000.6709999999998</v>
      </c>
      <c r="I66" s="76">
        <v>1050</v>
      </c>
      <c r="J66" s="76">
        <v>1050</v>
      </c>
      <c r="K66" s="97"/>
      <c r="L66" s="97"/>
      <c r="M66" s="97"/>
      <c r="N66" s="97"/>
    </row>
    <row r="67" spans="1:14" ht="13.5" thickBot="1" x14ac:dyDescent="0.25">
      <c r="A67" s="161"/>
      <c r="B67" s="132"/>
      <c r="C67" s="30" t="s">
        <v>84</v>
      </c>
      <c r="D67" s="37">
        <v>0</v>
      </c>
      <c r="E67" s="37">
        <v>0</v>
      </c>
      <c r="F67" s="37">
        <v>0</v>
      </c>
      <c r="G67" s="37">
        <v>0</v>
      </c>
      <c r="H67" s="75">
        <v>0</v>
      </c>
      <c r="I67" s="76">
        <v>0</v>
      </c>
      <c r="J67" s="76">
        <v>0</v>
      </c>
      <c r="K67" s="97"/>
      <c r="L67" s="97"/>
      <c r="M67" s="97"/>
      <c r="N67" s="97"/>
    </row>
    <row r="68" spans="1:14" ht="13.5" thickBot="1" x14ac:dyDescent="0.25">
      <c r="A68" s="161"/>
      <c r="B68" s="132"/>
      <c r="C68" s="30" t="s">
        <v>89</v>
      </c>
      <c r="D68" s="37">
        <v>0</v>
      </c>
      <c r="E68" s="37">
        <v>0</v>
      </c>
      <c r="F68" s="37">
        <v>0</v>
      </c>
      <c r="G68" s="37">
        <v>0</v>
      </c>
      <c r="H68" s="75">
        <v>0</v>
      </c>
      <c r="I68" s="75">
        <v>0</v>
      </c>
      <c r="J68" s="75">
        <v>0</v>
      </c>
      <c r="K68" s="97"/>
      <c r="L68" s="97"/>
      <c r="M68" s="97"/>
      <c r="N68" s="97"/>
    </row>
    <row r="69" spans="1:14" ht="13.5" thickBot="1" x14ac:dyDescent="0.25">
      <c r="A69" s="161"/>
      <c r="B69" s="132"/>
      <c r="C69" s="30" t="s">
        <v>86</v>
      </c>
      <c r="D69" s="37">
        <v>0</v>
      </c>
      <c r="E69" s="37">
        <v>0</v>
      </c>
      <c r="F69" s="37">
        <v>4200</v>
      </c>
      <c r="G69" s="59">
        <v>4002.3159999999998</v>
      </c>
      <c r="H69" s="75">
        <f>4002-1.329</f>
        <v>4000.6709999999998</v>
      </c>
      <c r="I69" s="75">
        <v>1050</v>
      </c>
      <c r="J69" s="75">
        <v>1050</v>
      </c>
      <c r="K69" s="97"/>
      <c r="L69" s="97"/>
      <c r="M69" s="97"/>
      <c r="N69" s="97"/>
    </row>
    <row r="70" spans="1:14" ht="26.25" thickBot="1" x14ac:dyDescent="0.25">
      <c r="A70" s="162"/>
      <c r="B70" s="133"/>
      <c r="C70" s="30" t="s">
        <v>87</v>
      </c>
      <c r="D70" s="37">
        <v>0</v>
      </c>
      <c r="E70" s="37">
        <v>0</v>
      </c>
      <c r="F70" s="37">
        <v>0</v>
      </c>
      <c r="G70" s="37">
        <v>0</v>
      </c>
      <c r="H70" s="75">
        <v>0</v>
      </c>
      <c r="I70" s="75">
        <v>0</v>
      </c>
      <c r="J70" s="75">
        <v>0</v>
      </c>
      <c r="K70" s="97"/>
      <c r="L70" s="97"/>
      <c r="M70" s="97"/>
      <c r="N70" s="97"/>
    </row>
    <row r="71" spans="1:14" ht="13.5" thickBot="1" x14ac:dyDescent="0.25">
      <c r="A71" s="160" t="s">
        <v>41</v>
      </c>
      <c r="B71" s="131" t="s">
        <v>44</v>
      </c>
      <c r="C71" s="30" t="s">
        <v>83</v>
      </c>
      <c r="D71" s="37">
        <v>0</v>
      </c>
      <c r="E71" s="37">
        <v>0</v>
      </c>
      <c r="F71" s="37">
        <v>502.73</v>
      </c>
      <c r="G71" s="59">
        <v>6263.9179999999997</v>
      </c>
      <c r="H71" s="75">
        <f>H74</f>
        <v>3398.33</v>
      </c>
      <c r="I71" s="75">
        <v>0</v>
      </c>
      <c r="J71" s="75">
        <v>0</v>
      </c>
      <c r="K71" s="97"/>
      <c r="L71" s="97"/>
      <c r="M71" s="97"/>
      <c r="N71" s="97"/>
    </row>
    <row r="72" spans="1:14" ht="13.5" thickBot="1" x14ac:dyDescent="0.25">
      <c r="A72" s="161"/>
      <c r="B72" s="132"/>
      <c r="C72" s="30" t="s">
        <v>84</v>
      </c>
      <c r="D72" s="37">
        <v>0</v>
      </c>
      <c r="E72" s="37">
        <v>0</v>
      </c>
      <c r="F72" s="37">
        <v>0</v>
      </c>
      <c r="G72" s="37">
        <v>0</v>
      </c>
      <c r="H72" s="75">
        <v>0</v>
      </c>
      <c r="I72" s="75">
        <v>0</v>
      </c>
      <c r="J72" s="75">
        <v>0</v>
      </c>
      <c r="K72" s="97"/>
      <c r="L72" s="97"/>
      <c r="M72" s="97"/>
      <c r="N72" s="97"/>
    </row>
    <row r="73" spans="1:14" ht="13.5" thickBot="1" x14ac:dyDescent="0.25">
      <c r="A73" s="161"/>
      <c r="B73" s="132"/>
      <c r="C73" s="30" t="s">
        <v>89</v>
      </c>
      <c r="D73" s="37">
        <v>0</v>
      </c>
      <c r="E73" s="37">
        <v>0</v>
      </c>
      <c r="F73" s="37">
        <v>0</v>
      </c>
      <c r="G73" s="37">
        <v>0</v>
      </c>
      <c r="H73" s="75">
        <v>0</v>
      </c>
      <c r="I73" s="75">
        <v>0</v>
      </c>
      <c r="J73" s="75">
        <v>0</v>
      </c>
      <c r="K73" s="97"/>
      <c r="L73" s="97"/>
      <c r="M73" s="97"/>
      <c r="N73" s="97"/>
    </row>
    <row r="74" spans="1:14" ht="13.5" thickBot="1" x14ac:dyDescent="0.25">
      <c r="A74" s="161"/>
      <c r="B74" s="132"/>
      <c r="C74" s="30" t="s">
        <v>86</v>
      </c>
      <c r="D74" s="37">
        <v>0</v>
      </c>
      <c r="E74" s="37">
        <v>0</v>
      </c>
      <c r="F74" s="37">
        <v>502.73</v>
      </c>
      <c r="G74" s="59">
        <v>6263.9179999999997</v>
      </c>
      <c r="H74" s="75">
        <v>3398.33</v>
      </c>
      <c r="I74" s="75">
        <v>0</v>
      </c>
      <c r="J74" s="75">
        <v>0</v>
      </c>
      <c r="K74" s="97"/>
      <c r="L74" s="97"/>
      <c r="M74" s="97"/>
      <c r="N74" s="97"/>
    </row>
    <row r="75" spans="1:14" ht="57" customHeight="1" thickBot="1" x14ac:dyDescent="0.25">
      <c r="A75" s="162"/>
      <c r="B75" s="133"/>
      <c r="C75" s="30" t="s">
        <v>87</v>
      </c>
      <c r="D75" s="37">
        <v>0</v>
      </c>
      <c r="E75" s="37">
        <v>0</v>
      </c>
      <c r="F75" s="37">
        <v>0</v>
      </c>
      <c r="G75" s="37">
        <v>0</v>
      </c>
      <c r="H75" s="75">
        <v>0</v>
      </c>
      <c r="I75" s="75">
        <v>0</v>
      </c>
      <c r="J75" s="75">
        <v>0</v>
      </c>
      <c r="K75" s="97"/>
      <c r="L75" s="97"/>
      <c r="M75" s="97"/>
      <c r="N75" s="97"/>
    </row>
    <row r="76" spans="1:14" ht="13.5" thickBot="1" x14ac:dyDescent="0.25">
      <c r="A76" s="160" t="s">
        <v>43</v>
      </c>
      <c r="B76" s="131" t="s">
        <v>95</v>
      </c>
      <c r="C76" s="30" t="s">
        <v>83</v>
      </c>
      <c r="D76" s="37">
        <v>0</v>
      </c>
      <c r="E76" s="37">
        <v>0</v>
      </c>
      <c r="F76" s="37">
        <v>2639</v>
      </c>
      <c r="G76" s="37">
        <v>0</v>
      </c>
      <c r="H76" s="75">
        <v>0</v>
      </c>
      <c r="I76" s="75">
        <v>0</v>
      </c>
      <c r="J76" s="75">
        <v>0</v>
      </c>
      <c r="K76" s="97"/>
      <c r="L76" s="97"/>
      <c r="M76" s="97"/>
      <c r="N76" s="97"/>
    </row>
    <row r="77" spans="1:14" ht="13.5" thickBot="1" x14ac:dyDescent="0.25">
      <c r="A77" s="161"/>
      <c r="B77" s="132"/>
      <c r="C77" s="30" t="s">
        <v>84</v>
      </c>
      <c r="D77" s="37">
        <v>0</v>
      </c>
      <c r="E77" s="37">
        <v>0</v>
      </c>
      <c r="F77" s="37">
        <v>0</v>
      </c>
      <c r="G77" s="37">
        <v>0</v>
      </c>
      <c r="H77" s="75">
        <v>0</v>
      </c>
      <c r="I77" s="75">
        <v>0</v>
      </c>
      <c r="J77" s="75">
        <v>0</v>
      </c>
      <c r="K77" s="97"/>
      <c r="L77" s="97"/>
      <c r="M77" s="97"/>
      <c r="N77" s="97"/>
    </row>
    <row r="78" spans="1:14" ht="13.5" thickBot="1" x14ac:dyDescent="0.25">
      <c r="A78" s="161"/>
      <c r="B78" s="132"/>
      <c r="C78" s="30" t="s">
        <v>89</v>
      </c>
      <c r="D78" s="37">
        <v>0</v>
      </c>
      <c r="E78" s="37">
        <v>0</v>
      </c>
      <c r="F78" s="37">
        <v>0</v>
      </c>
      <c r="G78" s="37">
        <v>0</v>
      </c>
      <c r="H78" s="75">
        <v>0</v>
      </c>
      <c r="I78" s="75">
        <v>0</v>
      </c>
      <c r="J78" s="75">
        <v>0</v>
      </c>
      <c r="K78" s="97"/>
      <c r="L78" s="97"/>
      <c r="M78" s="97"/>
      <c r="N78" s="97"/>
    </row>
    <row r="79" spans="1:14" ht="13.5" thickBot="1" x14ac:dyDescent="0.25">
      <c r="A79" s="161"/>
      <c r="B79" s="132"/>
      <c r="C79" s="30" t="s">
        <v>86</v>
      </c>
      <c r="D79" s="37">
        <v>0</v>
      </c>
      <c r="E79" s="37">
        <v>0</v>
      </c>
      <c r="F79" s="37">
        <v>2639</v>
      </c>
      <c r="G79" s="37">
        <v>0</v>
      </c>
      <c r="H79" s="75">
        <v>0</v>
      </c>
      <c r="I79" s="75">
        <v>0</v>
      </c>
      <c r="J79" s="75">
        <v>0</v>
      </c>
      <c r="K79" s="97"/>
      <c r="L79" s="97"/>
      <c r="M79" s="97"/>
      <c r="N79" s="97"/>
    </row>
    <row r="80" spans="1:14" ht="26.25" thickBot="1" x14ac:dyDescent="0.25">
      <c r="A80" s="162"/>
      <c r="B80" s="133"/>
      <c r="C80" s="30" t="s">
        <v>87</v>
      </c>
      <c r="D80" s="37">
        <v>0</v>
      </c>
      <c r="E80" s="37">
        <v>0</v>
      </c>
      <c r="F80" s="37">
        <v>0</v>
      </c>
      <c r="G80" s="37">
        <v>0</v>
      </c>
      <c r="H80" s="75">
        <v>0</v>
      </c>
      <c r="I80" s="75">
        <v>0</v>
      </c>
      <c r="J80" s="75">
        <v>0</v>
      </c>
      <c r="K80" s="97"/>
      <c r="L80" s="97"/>
      <c r="M80" s="97"/>
      <c r="N80" s="97"/>
    </row>
    <row r="81" spans="1:15" ht="13.5" thickBot="1" x14ac:dyDescent="0.25">
      <c r="A81" s="160" t="s">
        <v>45</v>
      </c>
      <c r="B81" s="107" t="s">
        <v>105</v>
      </c>
      <c r="C81" s="30" t="s">
        <v>83</v>
      </c>
      <c r="D81" s="37">
        <v>0</v>
      </c>
      <c r="E81" s="37">
        <v>0</v>
      </c>
      <c r="F81" s="37">
        <v>0</v>
      </c>
      <c r="G81" s="37">
        <v>0</v>
      </c>
      <c r="H81" s="75">
        <f>H83</f>
        <v>5784</v>
      </c>
      <c r="I81" s="75">
        <v>0</v>
      </c>
      <c r="J81" s="75">
        <v>0</v>
      </c>
      <c r="K81" s="99"/>
      <c r="L81" s="99"/>
      <c r="M81" s="99"/>
      <c r="N81" s="99"/>
    </row>
    <row r="82" spans="1:15" ht="13.5" thickBot="1" x14ac:dyDescent="0.25">
      <c r="A82" s="161"/>
      <c r="B82" s="108"/>
      <c r="C82" s="30" t="s">
        <v>84</v>
      </c>
      <c r="D82" s="37">
        <v>0</v>
      </c>
      <c r="E82" s="37">
        <v>0</v>
      </c>
      <c r="F82" s="37">
        <v>0</v>
      </c>
      <c r="G82" s="37">
        <v>0</v>
      </c>
      <c r="H82" s="75">
        <v>0</v>
      </c>
      <c r="I82" s="75">
        <v>0</v>
      </c>
      <c r="J82" s="75">
        <v>0</v>
      </c>
      <c r="K82" s="99"/>
      <c r="L82" s="99"/>
      <c r="M82" s="99"/>
      <c r="N82" s="99"/>
      <c r="O82" s="97"/>
    </row>
    <row r="83" spans="1:15" ht="13.5" thickBot="1" x14ac:dyDescent="0.25">
      <c r="A83" s="161"/>
      <c r="B83" s="108"/>
      <c r="C83" s="30" t="s">
        <v>89</v>
      </c>
      <c r="D83" s="37">
        <v>0</v>
      </c>
      <c r="E83" s="37">
        <v>0</v>
      </c>
      <c r="F83" s="37">
        <v>0</v>
      </c>
      <c r="G83" s="37">
        <v>0</v>
      </c>
      <c r="H83" s="75">
        <v>5784</v>
      </c>
      <c r="I83" s="75">
        <v>0</v>
      </c>
      <c r="J83" s="75">
        <v>0</v>
      </c>
      <c r="K83" s="99"/>
      <c r="L83" s="99"/>
      <c r="M83" s="99"/>
      <c r="N83" s="99"/>
      <c r="O83" s="97"/>
    </row>
    <row r="84" spans="1:15" ht="13.5" thickBot="1" x14ac:dyDescent="0.25">
      <c r="A84" s="161"/>
      <c r="B84" s="108"/>
      <c r="C84" s="30" t="s">
        <v>86</v>
      </c>
      <c r="D84" s="37">
        <v>0</v>
      </c>
      <c r="E84" s="37">
        <v>0</v>
      </c>
      <c r="F84" s="37">
        <v>0</v>
      </c>
      <c r="G84" s="37">
        <v>0</v>
      </c>
      <c r="H84" s="75">
        <v>0</v>
      </c>
      <c r="I84" s="75">
        <v>0</v>
      </c>
      <c r="J84" s="75">
        <v>0</v>
      </c>
      <c r="K84" s="99"/>
      <c r="L84" s="99"/>
      <c r="M84" s="99"/>
      <c r="N84" s="99"/>
      <c r="O84" s="97"/>
    </row>
    <row r="85" spans="1:15" ht="26.25" thickBot="1" x14ac:dyDescent="0.25">
      <c r="A85" s="162"/>
      <c r="B85" s="109"/>
      <c r="C85" s="30" t="s">
        <v>87</v>
      </c>
      <c r="D85" s="37">
        <v>0</v>
      </c>
      <c r="E85" s="37">
        <v>0</v>
      </c>
      <c r="F85" s="37">
        <v>0</v>
      </c>
      <c r="G85" s="37">
        <v>0</v>
      </c>
      <c r="H85" s="75">
        <v>0</v>
      </c>
      <c r="I85" s="75">
        <v>0</v>
      </c>
      <c r="J85" s="75">
        <v>0</v>
      </c>
      <c r="K85" s="99"/>
      <c r="L85" s="99"/>
      <c r="M85" s="99"/>
      <c r="N85" s="99"/>
      <c r="O85" s="97"/>
    </row>
    <row r="86" spans="1:15" ht="13.5" thickBot="1" x14ac:dyDescent="0.25">
      <c r="A86" s="157" t="s">
        <v>47</v>
      </c>
      <c r="B86" s="163" t="s">
        <v>96</v>
      </c>
      <c r="C86" s="30" t="s">
        <v>83</v>
      </c>
      <c r="D86" s="33">
        <v>7425.09</v>
      </c>
      <c r="E86" s="33">
        <v>15629</v>
      </c>
      <c r="F86" s="33">
        <v>10072</v>
      </c>
      <c r="G86" s="48">
        <v>15639.712</v>
      </c>
      <c r="H86" s="70">
        <f>H88+H89</f>
        <v>25796.482</v>
      </c>
      <c r="I86" s="75">
        <v>9766</v>
      </c>
      <c r="J86" s="75">
        <v>10661</v>
      </c>
      <c r="K86" s="97"/>
      <c r="L86" s="97"/>
      <c r="M86" s="97"/>
      <c r="N86" s="97"/>
      <c r="O86" s="97"/>
    </row>
    <row r="87" spans="1:15" ht="13.5" thickBot="1" x14ac:dyDescent="0.25">
      <c r="A87" s="158"/>
      <c r="B87" s="164"/>
      <c r="C87" s="30" t="s">
        <v>84</v>
      </c>
      <c r="D87" s="37">
        <v>0</v>
      </c>
      <c r="E87" s="37">
        <v>0</v>
      </c>
      <c r="F87" s="37">
        <v>0</v>
      </c>
      <c r="G87" s="37">
        <v>0</v>
      </c>
      <c r="H87" s="75">
        <v>0</v>
      </c>
      <c r="I87" s="75">
        <v>0</v>
      </c>
      <c r="J87" s="75">
        <v>0</v>
      </c>
      <c r="K87" s="97"/>
      <c r="L87" s="97"/>
      <c r="M87" s="97"/>
      <c r="N87" s="97"/>
      <c r="O87" s="97"/>
    </row>
    <row r="88" spans="1:15" ht="13.5" thickBot="1" x14ac:dyDescent="0.25">
      <c r="A88" s="158"/>
      <c r="B88" s="164"/>
      <c r="C88" s="30" t="s">
        <v>89</v>
      </c>
      <c r="D88" s="37">
        <v>1573.09</v>
      </c>
      <c r="E88" s="37">
        <v>1520</v>
      </c>
      <c r="F88" s="37">
        <v>0</v>
      </c>
      <c r="G88" s="37">
        <v>0</v>
      </c>
      <c r="H88" s="75">
        <f>H103</f>
        <v>11749.102999999999</v>
      </c>
      <c r="I88" s="75">
        <v>0</v>
      </c>
      <c r="J88" s="75">
        <v>0</v>
      </c>
      <c r="K88" s="97"/>
      <c r="L88" s="97"/>
      <c r="M88" s="97"/>
      <c r="N88" s="97"/>
      <c r="O88" s="97"/>
    </row>
    <row r="89" spans="1:15" ht="13.5" thickBot="1" x14ac:dyDescent="0.25">
      <c r="A89" s="158"/>
      <c r="B89" s="164"/>
      <c r="C89" s="30" t="s">
        <v>86</v>
      </c>
      <c r="D89" s="37">
        <v>5852</v>
      </c>
      <c r="E89" s="37">
        <v>14109</v>
      </c>
      <c r="F89" s="37">
        <v>10072</v>
      </c>
      <c r="G89" s="59">
        <f>15639.712+12</f>
        <v>15651.712</v>
      </c>
      <c r="H89" s="75">
        <f>H99+H104+H141</f>
        <v>14047.379000000001</v>
      </c>
      <c r="I89" s="75">
        <v>9766</v>
      </c>
      <c r="J89" s="75">
        <v>10661</v>
      </c>
      <c r="K89" s="97"/>
      <c r="L89" s="97"/>
      <c r="M89" s="97"/>
      <c r="N89" s="97"/>
      <c r="O89" s="97"/>
    </row>
    <row r="90" spans="1:15" ht="26.25" thickBot="1" x14ac:dyDescent="0.25">
      <c r="A90" s="159"/>
      <c r="B90" s="165"/>
      <c r="C90" s="30" t="s">
        <v>87</v>
      </c>
      <c r="D90" s="37">
        <v>0</v>
      </c>
      <c r="E90" s="37">
        <v>0</v>
      </c>
      <c r="F90" s="37">
        <v>0</v>
      </c>
      <c r="G90" s="37">
        <v>0</v>
      </c>
      <c r="H90" s="75">
        <v>0</v>
      </c>
      <c r="I90" s="75">
        <v>0</v>
      </c>
      <c r="J90" s="75">
        <v>0</v>
      </c>
      <c r="K90" s="97"/>
      <c r="L90" s="97"/>
      <c r="M90" s="97"/>
      <c r="N90" s="97"/>
      <c r="O90" s="97"/>
    </row>
    <row r="91" spans="1:15" ht="13.5" thickBot="1" x14ac:dyDescent="0.25">
      <c r="A91" s="160" t="s">
        <v>49</v>
      </c>
      <c r="B91" s="131" t="s">
        <v>50</v>
      </c>
      <c r="C91" s="30" t="s">
        <v>83</v>
      </c>
      <c r="D91" s="33">
        <v>2316.4299999999998</v>
      </c>
      <c r="E91" s="33">
        <v>6450</v>
      </c>
      <c r="F91" s="37">
        <v>0</v>
      </c>
      <c r="G91" s="37">
        <v>3900</v>
      </c>
      <c r="H91" s="75">
        <v>0</v>
      </c>
      <c r="I91" s="75">
        <v>0</v>
      </c>
      <c r="J91" s="75">
        <v>0</v>
      </c>
      <c r="K91" s="97"/>
      <c r="L91" s="97"/>
      <c r="M91" s="97"/>
      <c r="N91" s="97"/>
      <c r="O91" s="97"/>
    </row>
    <row r="92" spans="1:15" ht="13.5" thickBot="1" x14ac:dyDescent="0.25">
      <c r="A92" s="161"/>
      <c r="B92" s="132"/>
      <c r="C92" s="30" t="s">
        <v>84</v>
      </c>
      <c r="D92" s="37">
        <v>0</v>
      </c>
      <c r="E92" s="37">
        <v>0</v>
      </c>
      <c r="F92" s="37">
        <v>0</v>
      </c>
      <c r="G92" s="37">
        <v>0</v>
      </c>
      <c r="H92" s="75">
        <v>0</v>
      </c>
      <c r="I92" s="75">
        <v>0</v>
      </c>
      <c r="J92" s="75">
        <v>0</v>
      </c>
      <c r="K92" s="97"/>
      <c r="L92" s="97"/>
      <c r="M92" s="97"/>
      <c r="N92" s="97"/>
      <c r="O92" s="97"/>
    </row>
    <row r="93" spans="1:15" ht="13.5" thickBot="1" x14ac:dyDescent="0.25">
      <c r="A93" s="161"/>
      <c r="B93" s="132"/>
      <c r="C93" s="30" t="s">
        <v>89</v>
      </c>
      <c r="D93" s="37">
        <v>0</v>
      </c>
      <c r="E93" s="37">
        <v>0</v>
      </c>
      <c r="F93" s="37">
        <v>0</v>
      </c>
      <c r="G93" s="37">
        <v>0</v>
      </c>
      <c r="H93" s="75">
        <v>0</v>
      </c>
      <c r="I93" s="75">
        <v>0</v>
      </c>
      <c r="J93" s="75">
        <v>0</v>
      </c>
      <c r="K93" s="97"/>
      <c r="L93" s="97"/>
      <c r="M93" s="97"/>
      <c r="N93" s="97"/>
      <c r="O93" s="97"/>
    </row>
    <row r="94" spans="1:15" ht="13.5" thickBot="1" x14ac:dyDescent="0.25">
      <c r="A94" s="161"/>
      <c r="B94" s="132"/>
      <c r="C94" s="30" t="s">
        <v>86</v>
      </c>
      <c r="D94" s="37">
        <v>2316.4299999999998</v>
      </c>
      <c r="E94" s="37">
        <v>6450</v>
      </c>
      <c r="F94" s="37">
        <v>0</v>
      </c>
      <c r="G94" s="37">
        <v>3900</v>
      </c>
      <c r="H94" s="75">
        <v>0</v>
      </c>
      <c r="I94" s="75">
        <v>0</v>
      </c>
      <c r="J94" s="75">
        <v>0</v>
      </c>
      <c r="K94" s="97"/>
      <c r="L94" s="97"/>
      <c r="M94" s="97"/>
      <c r="N94" s="97"/>
      <c r="O94" s="97"/>
    </row>
    <row r="95" spans="1:15" ht="26.25" thickBot="1" x14ac:dyDescent="0.25">
      <c r="A95" s="162"/>
      <c r="B95" s="133"/>
      <c r="C95" s="30" t="s">
        <v>87</v>
      </c>
      <c r="D95" s="37">
        <v>0</v>
      </c>
      <c r="E95" s="37">
        <v>0</v>
      </c>
      <c r="F95" s="37">
        <v>0</v>
      </c>
      <c r="G95" s="37">
        <v>0</v>
      </c>
      <c r="H95" s="75">
        <v>0</v>
      </c>
      <c r="I95" s="75">
        <v>0</v>
      </c>
      <c r="J95" s="75">
        <v>0</v>
      </c>
      <c r="K95" s="97"/>
      <c r="L95" s="97"/>
      <c r="M95" s="97"/>
      <c r="N95" s="97"/>
      <c r="O95" s="97"/>
    </row>
    <row r="96" spans="1:15" ht="13.5" thickBot="1" x14ac:dyDescent="0.25">
      <c r="A96" s="160" t="s">
        <v>51</v>
      </c>
      <c r="B96" s="131" t="s">
        <v>97</v>
      </c>
      <c r="C96" s="30" t="s">
        <v>83</v>
      </c>
      <c r="D96" s="37">
        <v>1761</v>
      </c>
      <c r="E96" s="37">
        <v>3272.66</v>
      </c>
      <c r="F96" s="37">
        <v>5222</v>
      </c>
      <c r="G96" s="37">
        <f>G99</f>
        <v>7308.76</v>
      </c>
      <c r="H96" s="75">
        <f>H97+H98+H99</f>
        <v>6476.76</v>
      </c>
      <c r="I96" s="75">
        <v>6476.76</v>
      </c>
      <c r="J96" s="75">
        <v>6476.76</v>
      </c>
      <c r="K96" s="97"/>
      <c r="L96" s="97"/>
      <c r="M96" s="97"/>
      <c r="N96" s="97"/>
      <c r="O96" s="97"/>
    </row>
    <row r="97" spans="1:15" ht="13.5" thickBot="1" x14ac:dyDescent="0.25">
      <c r="A97" s="161"/>
      <c r="B97" s="132"/>
      <c r="C97" s="30" t="s">
        <v>84</v>
      </c>
      <c r="D97" s="37">
        <v>0</v>
      </c>
      <c r="E97" s="37">
        <v>0</v>
      </c>
      <c r="F97" s="37">
        <v>0</v>
      </c>
      <c r="G97" s="37">
        <v>0</v>
      </c>
      <c r="H97" s="75">
        <v>0</v>
      </c>
      <c r="I97" s="75">
        <v>0</v>
      </c>
      <c r="J97" s="75">
        <v>0</v>
      </c>
      <c r="K97" s="97"/>
      <c r="L97" s="97"/>
      <c r="M97" s="97"/>
      <c r="N97" s="97"/>
      <c r="O97" s="97"/>
    </row>
    <row r="98" spans="1:15" ht="13.5" thickBot="1" x14ac:dyDescent="0.25">
      <c r="A98" s="161"/>
      <c r="B98" s="132"/>
      <c r="C98" s="30" t="s">
        <v>89</v>
      </c>
      <c r="D98" s="37">
        <v>0</v>
      </c>
      <c r="E98" s="37">
        <v>0</v>
      </c>
      <c r="F98" s="37">
        <v>0</v>
      </c>
      <c r="G98" s="37">
        <v>0</v>
      </c>
      <c r="H98" s="75">
        <v>0</v>
      </c>
      <c r="I98" s="75">
        <v>0</v>
      </c>
      <c r="J98" s="75">
        <v>0</v>
      </c>
      <c r="K98" s="97"/>
      <c r="L98" s="97"/>
      <c r="M98" s="97"/>
      <c r="N98" s="97"/>
      <c r="O98" s="97"/>
    </row>
    <row r="99" spans="1:15" ht="13.5" thickBot="1" x14ac:dyDescent="0.25">
      <c r="A99" s="161"/>
      <c r="B99" s="132"/>
      <c r="C99" s="30" t="s">
        <v>86</v>
      </c>
      <c r="D99" s="37">
        <v>1761</v>
      </c>
      <c r="E99" s="37">
        <v>3272.66</v>
      </c>
      <c r="F99" s="37">
        <v>5222</v>
      </c>
      <c r="G99" s="37">
        <f>7296.76+12</f>
        <v>7308.76</v>
      </c>
      <c r="H99" s="75">
        <v>6476.76</v>
      </c>
      <c r="I99" s="75">
        <v>6476.76</v>
      </c>
      <c r="J99" s="75">
        <v>6476.76</v>
      </c>
      <c r="K99" s="97"/>
      <c r="L99" s="97"/>
      <c r="M99" s="97"/>
      <c r="N99" s="97"/>
      <c r="O99" s="97"/>
    </row>
    <row r="100" spans="1:15" ht="26.25" thickBot="1" x14ac:dyDescent="0.25">
      <c r="A100" s="162"/>
      <c r="B100" s="133"/>
      <c r="C100" s="30" t="s">
        <v>87</v>
      </c>
      <c r="D100" s="37">
        <v>0</v>
      </c>
      <c r="E100" s="37">
        <v>0</v>
      </c>
      <c r="F100" s="37">
        <v>0</v>
      </c>
      <c r="G100" s="37">
        <v>0</v>
      </c>
      <c r="H100" s="75">
        <v>0</v>
      </c>
      <c r="I100" s="75">
        <v>0</v>
      </c>
      <c r="J100" s="75">
        <v>0</v>
      </c>
      <c r="K100" s="97"/>
      <c r="L100" s="97"/>
      <c r="M100" s="97"/>
      <c r="N100" s="97"/>
      <c r="O100" s="97"/>
    </row>
    <row r="101" spans="1:15" ht="13.5" thickBot="1" x14ac:dyDescent="0.25">
      <c r="A101" s="160" t="s">
        <v>53</v>
      </c>
      <c r="B101" s="131" t="s">
        <v>98</v>
      </c>
      <c r="C101" s="30" t="s">
        <v>83</v>
      </c>
      <c r="D101" s="37">
        <v>1966.36</v>
      </c>
      <c r="E101" s="37">
        <v>1903.27</v>
      </c>
      <c r="F101" s="37">
        <v>0</v>
      </c>
      <c r="G101" s="37">
        <v>800</v>
      </c>
      <c r="H101" s="75">
        <f>H103+H104</f>
        <v>14289.102999999999</v>
      </c>
      <c r="I101" s="75">
        <v>800</v>
      </c>
      <c r="J101" s="75">
        <v>800</v>
      </c>
      <c r="K101" s="97"/>
      <c r="L101" s="97"/>
      <c r="M101" s="97"/>
      <c r="N101" s="97"/>
      <c r="O101" s="97"/>
    </row>
    <row r="102" spans="1:15" ht="13.5" thickBot="1" x14ac:dyDescent="0.25">
      <c r="A102" s="161"/>
      <c r="B102" s="132"/>
      <c r="C102" s="30" t="s">
        <v>84</v>
      </c>
      <c r="D102" s="37">
        <v>0</v>
      </c>
      <c r="E102" s="37">
        <v>0</v>
      </c>
      <c r="F102" s="37">
        <v>0</v>
      </c>
      <c r="G102" s="37">
        <v>0</v>
      </c>
      <c r="H102" s="75">
        <v>0</v>
      </c>
      <c r="I102" s="75">
        <v>0</v>
      </c>
      <c r="J102" s="75">
        <v>0</v>
      </c>
      <c r="K102" s="97"/>
      <c r="L102" s="97"/>
      <c r="M102" s="97"/>
      <c r="N102" s="97"/>
      <c r="O102" s="97"/>
    </row>
    <row r="103" spans="1:15" ht="13.5" thickBot="1" x14ac:dyDescent="0.25">
      <c r="A103" s="161"/>
      <c r="B103" s="132"/>
      <c r="C103" s="30" t="s">
        <v>89</v>
      </c>
      <c r="D103" s="37">
        <v>1573.09</v>
      </c>
      <c r="E103" s="37">
        <v>1520</v>
      </c>
      <c r="F103" s="37">
        <v>0</v>
      </c>
      <c r="G103" s="37">
        <v>0</v>
      </c>
      <c r="H103" s="75">
        <v>11749.102999999999</v>
      </c>
      <c r="I103" s="75">
        <v>0</v>
      </c>
      <c r="J103" s="75">
        <v>0</v>
      </c>
      <c r="K103" s="97"/>
      <c r="L103" s="97"/>
      <c r="M103" s="97"/>
      <c r="N103" s="97"/>
      <c r="O103" s="97"/>
    </row>
    <row r="104" spans="1:15" ht="13.5" thickBot="1" x14ac:dyDescent="0.25">
      <c r="A104" s="161"/>
      <c r="B104" s="132"/>
      <c r="C104" s="30" t="s">
        <v>86</v>
      </c>
      <c r="D104" s="37">
        <v>393.27</v>
      </c>
      <c r="E104" s="37">
        <v>383.27</v>
      </c>
      <c r="F104" s="37">
        <v>0</v>
      </c>
      <c r="G104" s="37">
        <v>800</v>
      </c>
      <c r="H104" s="75">
        <v>2540</v>
      </c>
      <c r="I104" s="75">
        <v>800</v>
      </c>
      <c r="J104" s="75">
        <v>800</v>
      </c>
      <c r="K104" s="97"/>
      <c r="L104" s="97"/>
      <c r="M104" s="97"/>
      <c r="N104" s="97"/>
      <c r="O104" s="97"/>
    </row>
    <row r="105" spans="1:15" ht="26.25" thickBot="1" x14ac:dyDescent="0.25">
      <c r="A105" s="162"/>
      <c r="B105" s="133"/>
      <c r="C105" s="30" t="s">
        <v>87</v>
      </c>
      <c r="D105" s="37">
        <v>0</v>
      </c>
      <c r="E105" s="37">
        <v>0</v>
      </c>
      <c r="F105" s="37">
        <v>0</v>
      </c>
      <c r="G105" s="37">
        <v>0</v>
      </c>
      <c r="H105" s="75">
        <v>0</v>
      </c>
      <c r="I105" s="75">
        <v>0</v>
      </c>
      <c r="J105" s="75">
        <v>0</v>
      </c>
      <c r="K105" s="97"/>
      <c r="L105" s="97"/>
      <c r="M105" s="97"/>
      <c r="N105" s="97"/>
      <c r="O105" s="97"/>
    </row>
    <row r="106" spans="1:15" ht="13.5" thickBot="1" x14ac:dyDescent="0.25">
      <c r="A106" s="160" t="s">
        <v>54</v>
      </c>
      <c r="B106" s="131" t="s">
        <v>99</v>
      </c>
      <c r="C106" s="30" t="s">
        <v>83</v>
      </c>
      <c r="D106" s="37">
        <v>500</v>
      </c>
      <c r="E106" s="37">
        <v>782</v>
      </c>
      <c r="F106" s="37">
        <v>0</v>
      </c>
      <c r="G106" s="37">
        <v>1300</v>
      </c>
      <c r="H106" s="75">
        <v>0</v>
      </c>
      <c r="I106" s="75">
        <v>500</v>
      </c>
      <c r="J106" s="75">
        <v>500</v>
      </c>
      <c r="K106" s="97"/>
      <c r="L106" s="97"/>
      <c r="M106" s="97"/>
      <c r="N106" s="97"/>
      <c r="O106" s="97"/>
    </row>
    <row r="107" spans="1:15" ht="13.5" thickBot="1" x14ac:dyDescent="0.25">
      <c r="A107" s="161"/>
      <c r="B107" s="132"/>
      <c r="C107" s="30" t="s">
        <v>84</v>
      </c>
      <c r="D107" s="37">
        <v>0</v>
      </c>
      <c r="E107" s="37">
        <v>0</v>
      </c>
      <c r="F107" s="37">
        <v>0</v>
      </c>
      <c r="G107" s="37">
        <v>0</v>
      </c>
      <c r="H107" s="75">
        <v>0</v>
      </c>
      <c r="I107" s="75">
        <v>0</v>
      </c>
      <c r="J107" s="75">
        <v>0</v>
      </c>
      <c r="K107" s="97"/>
      <c r="L107" s="97"/>
      <c r="M107" s="97"/>
      <c r="N107" s="97"/>
      <c r="O107" s="97"/>
    </row>
    <row r="108" spans="1:15" ht="13.5" thickBot="1" x14ac:dyDescent="0.25">
      <c r="A108" s="161"/>
      <c r="B108" s="132"/>
      <c r="C108" s="30" t="s">
        <v>89</v>
      </c>
      <c r="D108" s="37">
        <v>0</v>
      </c>
      <c r="E108" s="37">
        <v>0</v>
      </c>
      <c r="F108" s="37">
        <v>0</v>
      </c>
      <c r="G108" s="37">
        <v>0</v>
      </c>
      <c r="H108" s="75">
        <v>0</v>
      </c>
      <c r="I108" s="75">
        <v>0</v>
      </c>
      <c r="J108" s="75">
        <v>0</v>
      </c>
      <c r="K108" s="97"/>
      <c r="L108" s="97"/>
      <c r="M108" s="97"/>
      <c r="N108" s="97"/>
      <c r="O108" s="97"/>
    </row>
    <row r="109" spans="1:15" ht="13.5" thickBot="1" x14ac:dyDescent="0.25">
      <c r="A109" s="161"/>
      <c r="B109" s="132"/>
      <c r="C109" s="30" t="s">
        <v>86</v>
      </c>
      <c r="D109" s="37">
        <v>500</v>
      </c>
      <c r="E109" s="37">
        <v>782</v>
      </c>
      <c r="F109" s="37">
        <v>0</v>
      </c>
      <c r="G109" s="37">
        <v>1300</v>
      </c>
      <c r="H109" s="75">
        <v>0</v>
      </c>
      <c r="I109" s="75">
        <v>500</v>
      </c>
      <c r="J109" s="75">
        <v>500</v>
      </c>
      <c r="K109" s="97"/>
      <c r="L109" s="97"/>
      <c r="M109" s="97"/>
      <c r="N109" s="97"/>
      <c r="O109" s="97"/>
    </row>
    <row r="110" spans="1:15" ht="26.25" thickBot="1" x14ac:dyDescent="0.25">
      <c r="A110" s="162"/>
      <c r="B110" s="133"/>
      <c r="C110" s="30" t="s">
        <v>87</v>
      </c>
      <c r="D110" s="37">
        <v>0</v>
      </c>
      <c r="E110" s="37">
        <v>0</v>
      </c>
      <c r="F110" s="37">
        <v>0</v>
      </c>
      <c r="G110" s="37">
        <v>0</v>
      </c>
      <c r="H110" s="75">
        <v>0</v>
      </c>
      <c r="I110" s="75">
        <v>0</v>
      </c>
      <c r="J110" s="75">
        <v>0</v>
      </c>
      <c r="K110" s="97"/>
      <c r="L110" s="97"/>
      <c r="M110" s="97"/>
      <c r="N110" s="97"/>
      <c r="O110" s="97"/>
    </row>
    <row r="111" spans="1:15" ht="13.5" thickBot="1" x14ac:dyDescent="0.25">
      <c r="A111" s="160" t="s">
        <v>56</v>
      </c>
      <c r="B111" s="131" t="s">
        <v>57</v>
      </c>
      <c r="C111" s="30" t="s">
        <v>83</v>
      </c>
      <c r="D111" s="37">
        <v>375</v>
      </c>
      <c r="E111" s="37">
        <v>375</v>
      </c>
      <c r="F111" s="37">
        <v>0</v>
      </c>
      <c r="G111" s="37">
        <v>1000</v>
      </c>
      <c r="H111" s="75">
        <v>0</v>
      </c>
      <c r="I111" s="75">
        <v>0</v>
      </c>
      <c r="J111" s="75">
        <v>0</v>
      </c>
      <c r="K111" s="97"/>
      <c r="L111" s="97"/>
      <c r="M111" s="97"/>
      <c r="N111" s="97"/>
      <c r="O111" s="97"/>
    </row>
    <row r="112" spans="1:15" ht="13.5" thickBot="1" x14ac:dyDescent="0.25">
      <c r="A112" s="161"/>
      <c r="B112" s="132"/>
      <c r="C112" s="30" t="s">
        <v>84</v>
      </c>
      <c r="D112" s="37">
        <v>0</v>
      </c>
      <c r="E112" s="37">
        <v>0</v>
      </c>
      <c r="F112" s="37">
        <v>0</v>
      </c>
      <c r="G112" s="37">
        <v>0</v>
      </c>
      <c r="H112" s="75">
        <v>0</v>
      </c>
      <c r="I112" s="75">
        <v>0</v>
      </c>
      <c r="J112" s="75">
        <v>0</v>
      </c>
      <c r="K112" s="97"/>
      <c r="L112" s="97"/>
      <c r="M112" s="97"/>
      <c r="N112" s="97"/>
      <c r="O112" s="97"/>
    </row>
    <row r="113" spans="1:15" ht="13.5" thickBot="1" x14ac:dyDescent="0.25">
      <c r="A113" s="161"/>
      <c r="B113" s="132"/>
      <c r="C113" s="30" t="s">
        <v>89</v>
      </c>
      <c r="D113" s="37">
        <v>0</v>
      </c>
      <c r="E113" s="37">
        <v>0</v>
      </c>
      <c r="F113" s="37">
        <v>0</v>
      </c>
      <c r="G113" s="37">
        <v>0</v>
      </c>
      <c r="H113" s="75">
        <v>0</v>
      </c>
      <c r="I113" s="75">
        <v>0</v>
      </c>
      <c r="J113" s="75">
        <v>0</v>
      </c>
      <c r="K113" s="97"/>
      <c r="L113" s="97"/>
      <c r="M113" s="97"/>
      <c r="N113" s="97"/>
      <c r="O113" s="97"/>
    </row>
    <row r="114" spans="1:15" ht="13.5" thickBot="1" x14ac:dyDescent="0.25">
      <c r="A114" s="161"/>
      <c r="B114" s="132"/>
      <c r="C114" s="30" t="s">
        <v>86</v>
      </c>
      <c r="D114" s="37">
        <v>375</v>
      </c>
      <c r="E114" s="37">
        <v>375</v>
      </c>
      <c r="F114" s="37">
        <v>0</v>
      </c>
      <c r="G114" s="37">
        <v>1000</v>
      </c>
      <c r="H114" s="75">
        <v>0</v>
      </c>
      <c r="I114" s="75">
        <v>0</v>
      </c>
      <c r="J114" s="75">
        <v>0</v>
      </c>
      <c r="K114" s="97"/>
      <c r="L114" s="97"/>
      <c r="M114" s="97"/>
      <c r="N114" s="97"/>
      <c r="O114" s="97"/>
    </row>
    <row r="115" spans="1:15" ht="26.25" thickBot="1" x14ac:dyDescent="0.25">
      <c r="A115" s="162"/>
      <c r="B115" s="133"/>
      <c r="C115" s="30" t="s">
        <v>87</v>
      </c>
      <c r="D115" s="37">
        <v>0</v>
      </c>
      <c r="E115" s="37">
        <v>0</v>
      </c>
      <c r="F115" s="37">
        <v>0</v>
      </c>
      <c r="G115" s="37">
        <v>0</v>
      </c>
      <c r="H115" s="75">
        <v>0</v>
      </c>
      <c r="I115" s="75">
        <v>0</v>
      </c>
      <c r="J115" s="75">
        <v>0</v>
      </c>
      <c r="K115" s="97"/>
      <c r="L115" s="97"/>
      <c r="M115" s="97"/>
      <c r="N115" s="97"/>
      <c r="O115" s="97"/>
    </row>
    <row r="116" spans="1:15" ht="13.5" thickBot="1" x14ac:dyDescent="0.25">
      <c r="A116" s="160" t="s">
        <v>58</v>
      </c>
      <c r="B116" s="131" t="s">
        <v>59</v>
      </c>
      <c r="C116" s="30" t="s">
        <v>83</v>
      </c>
      <c r="D116" s="37">
        <v>217.95</v>
      </c>
      <c r="E116" s="37">
        <v>0</v>
      </c>
      <c r="F116" s="37">
        <v>150</v>
      </c>
      <c r="G116" s="37">
        <v>232.24</v>
      </c>
      <c r="H116" s="75">
        <v>0</v>
      </c>
      <c r="I116" s="75">
        <v>200</v>
      </c>
      <c r="J116" s="75">
        <v>200</v>
      </c>
      <c r="K116" s="97"/>
      <c r="L116" s="97"/>
      <c r="M116" s="97"/>
      <c r="N116" s="97"/>
      <c r="O116" s="97"/>
    </row>
    <row r="117" spans="1:15" ht="13.5" thickBot="1" x14ac:dyDescent="0.25">
      <c r="A117" s="161"/>
      <c r="B117" s="132"/>
      <c r="C117" s="30" t="s">
        <v>84</v>
      </c>
      <c r="D117" s="37">
        <v>0</v>
      </c>
      <c r="E117" s="37">
        <v>0</v>
      </c>
      <c r="F117" s="37">
        <v>0</v>
      </c>
      <c r="G117" s="37">
        <v>0</v>
      </c>
      <c r="H117" s="75">
        <v>0</v>
      </c>
      <c r="I117" s="75">
        <v>0</v>
      </c>
      <c r="J117" s="75">
        <v>0</v>
      </c>
      <c r="K117" s="97"/>
      <c r="L117" s="97"/>
      <c r="M117" s="97"/>
      <c r="N117" s="97"/>
      <c r="O117" s="97"/>
    </row>
    <row r="118" spans="1:15" ht="13.5" thickBot="1" x14ac:dyDescent="0.25">
      <c r="A118" s="161"/>
      <c r="B118" s="132"/>
      <c r="C118" s="30" t="s">
        <v>89</v>
      </c>
      <c r="D118" s="37">
        <v>0</v>
      </c>
      <c r="E118" s="37">
        <v>0</v>
      </c>
      <c r="F118" s="37">
        <v>0</v>
      </c>
      <c r="G118" s="37">
        <v>0</v>
      </c>
      <c r="H118" s="75">
        <v>0</v>
      </c>
      <c r="I118" s="75">
        <v>0</v>
      </c>
      <c r="J118" s="75">
        <v>0</v>
      </c>
      <c r="K118" s="97"/>
      <c r="L118" s="97"/>
      <c r="M118" s="97"/>
      <c r="N118" s="97"/>
      <c r="O118" s="97"/>
    </row>
    <row r="119" spans="1:15" ht="13.5" thickBot="1" x14ac:dyDescent="0.25">
      <c r="A119" s="161"/>
      <c r="B119" s="132"/>
      <c r="C119" s="30" t="s">
        <v>86</v>
      </c>
      <c r="D119" s="37">
        <v>217.95</v>
      </c>
      <c r="E119" s="37">
        <v>0</v>
      </c>
      <c r="F119" s="37">
        <v>150</v>
      </c>
      <c r="G119" s="37">
        <v>232.24</v>
      </c>
      <c r="H119" s="75">
        <v>0</v>
      </c>
      <c r="I119" s="75">
        <v>200</v>
      </c>
      <c r="J119" s="75">
        <v>200</v>
      </c>
      <c r="K119" s="97"/>
      <c r="L119" s="97"/>
      <c r="M119" s="97"/>
      <c r="N119" s="97"/>
      <c r="O119" s="97"/>
    </row>
    <row r="120" spans="1:15" ht="26.25" thickBot="1" x14ac:dyDescent="0.25">
      <c r="A120" s="162"/>
      <c r="B120" s="133"/>
      <c r="C120" s="30" t="s">
        <v>87</v>
      </c>
      <c r="D120" s="37">
        <v>0</v>
      </c>
      <c r="E120" s="37">
        <v>0</v>
      </c>
      <c r="F120" s="37">
        <v>0</v>
      </c>
      <c r="G120" s="37">
        <v>0</v>
      </c>
      <c r="H120" s="75">
        <v>0</v>
      </c>
      <c r="I120" s="75">
        <v>0</v>
      </c>
      <c r="J120" s="75">
        <v>0</v>
      </c>
      <c r="K120" s="97"/>
      <c r="L120" s="97"/>
      <c r="M120" s="97"/>
      <c r="N120" s="97"/>
      <c r="O120" s="97"/>
    </row>
    <row r="121" spans="1:15" ht="13.5" thickBot="1" x14ac:dyDescent="0.25">
      <c r="A121" s="160" t="s">
        <v>60</v>
      </c>
      <c r="B121" s="131" t="s">
        <v>61</v>
      </c>
      <c r="C121" s="30" t="s">
        <v>83</v>
      </c>
      <c r="D121" s="37">
        <v>116.26</v>
      </c>
      <c r="E121" s="37">
        <v>0</v>
      </c>
      <c r="F121" s="37">
        <v>0</v>
      </c>
      <c r="G121" s="37">
        <v>0</v>
      </c>
      <c r="H121" s="75">
        <v>0</v>
      </c>
      <c r="I121" s="75">
        <v>0</v>
      </c>
      <c r="J121" s="75">
        <v>0</v>
      </c>
      <c r="K121" s="97"/>
      <c r="L121" s="97"/>
      <c r="M121" s="97"/>
      <c r="N121" s="97"/>
      <c r="O121" s="97"/>
    </row>
    <row r="122" spans="1:15" ht="13.5" thickBot="1" x14ac:dyDescent="0.25">
      <c r="A122" s="161"/>
      <c r="B122" s="132"/>
      <c r="C122" s="30" t="s">
        <v>84</v>
      </c>
      <c r="D122" s="37">
        <v>0</v>
      </c>
      <c r="E122" s="37">
        <v>0</v>
      </c>
      <c r="F122" s="37">
        <v>0</v>
      </c>
      <c r="G122" s="37">
        <v>0</v>
      </c>
      <c r="H122" s="75">
        <v>0</v>
      </c>
      <c r="I122" s="75">
        <v>0</v>
      </c>
      <c r="J122" s="75">
        <v>0</v>
      </c>
      <c r="K122" s="97"/>
      <c r="L122" s="97"/>
      <c r="M122" s="97"/>
      <c r="N122" s="97"/>
      <c r="O122" s="97"/>
    </row>
    <row r="123" spans="1:15" ht="13.5" thickBot="1" x14ac:dyDescent="0.25">
      <c r="A123" s="161"/>
      <c r="B123" s="132"/>
      <c r="C123" s="30" t="s">
        <v>89</v>
      </c>
      <c r="D123" s="37">
        <v>0</v>
      </c>
      <c r="E123" s="37">
        <v>0</v>
      </c>
      <c r="F123" s="37">
        <v>0</v>
      </c>
      <c r="G123" s="37">
        <v>0</v>
      </c>
      <c r="H123" s="75">
        <v>0</v>
      </c>
      <c r="I123" s="75">
        <v>0</v>
      </c>
      <c r="J123" s="75">
        <v>0</v>
      </c>
      <c r="K123" s="97"/>
      <c r="L123" s="97"/>
      <c r="M123" s="97"/>
      <c r="N123" s="97"/>
      <c r="O123" s="97"/>
    </row>
    <row r="124" spans="1:15" ht="13.5" thickBot="1" x14ac:dyDescent="0.25">
      <c r="A124" s="161"/>
      <c r="B124" s="132"/>
      <c r="C124" s="30" t="s">
        <v>86</v>
      </c>
      <c r="D124" s="37">
        <v>116.26</v>
      </c>
      <c r="E124" s="37">
        <v>0</v>
      </c>
      <c r="F124" s="37">
        <v>0</v>
      </c>
      <c r="G124" s="37">
        <v>0</v>
      </c>
      <c r="H124" s="75">
        <v>0</v>
      </c>
      <c r="I124" s="75">
        <v>0</v>
      </c>
      <c r="J124" s="75">
        <v>0</v>
      </c>
      <c r="K124" s="97"/>
      <c r="L124" s="97"/>
      <c r="M124" s="97"/>
      <c r="N124" s="97"/>
      <c r="O124" s="97"/>
    </row>
    <row r="125" spans="1:15" ht="26.25" thickBot="1" x14ac:dyDescent="0.25">
      <c r="A125" s="162"/>
      <c r="B125" s="133"/>
      <c r="C125" s="30" t="s">
        <v>87</v>
      </c>
      <c r="D125" s="37">
        <v>0</v>
      </c>
      <c r="E125" s="37">
        <v>0</v>
      </c>
      <c r="F125" s="37">
        <v>0</v>
      </c>
      <c r="G125" s="37">
        <v>0</v>
      </c>
      <c r="H125" s="75">
        <v>0</v>
      </c>
      <c r="I125" s="75">
        <v>0</v>
      </c>
      <c r="J125" s="75">
        <v>0</v>
      </c>
      <c r="K125" s="97"/>
      <c r="L125" s="97"/>
      <c r="M125" s="97"/>
      <c r="N125" s="97"/>
      <c r="O125" s="97"/>
    </row>
    <row r="126" spans="1:15" ht="13.5" thickBot="1" x14ac:dyDescent="0.25">
      <c r="A126" s="160" t="s">
        <v>62</v>
      </c>
      <c r="B126" s="131" t="s">
        <v>100</v>
      </c>
      <c r="C126" s="30" t="s">
        <v>83</v>
      </c>
      <c r="D126" s="37">
        <v>98.3</v>
      </c>
      <c r="E126" s="37">
        <v>0</v>
      </c>
      <c r="F126" s="37">
        <v>0</v>
      </c>
      <c r="G126" s="37">
        <v>0</v>
      </c>
      <c r="H126" s="75">
        <v>0</v>
      </c>
      <c r="I126" s="75">
        <v>0</v>
      </c>
      <c r="J126" s="75">
        <v>0</v>
      </c>
      <c r="K126" s="97"/>
      <c r="L126" s="97"/>
      <c r="M126" s="97"/>
      <c r="N126" s="97"/>
      <c r="O126" s="97"/>
    </row>
    <row r="127" spans="1:15" ht="13.5" thickBot="1" x14ac:dyDescent="0.25">
      <c r="A127" s="161"/>
      <c r="B127" s="132"/>
      <c r="C127" s="30" t="s">
        <v>84</v>
      </c>
      <c r="D127" s="37">
        <v>0</v>
      </c>
      <c r="E127" s="37">
        <v>0</v>
      </c>
      <c r="F127" s="37">
        <v>0</v>
      </c>
      <c r="G127" s="37">
        <v>0</v>
      </c>
      <c r="H127" s="75">
        <v>0</v>
      </c>
      <c r="I127" s="75">
        <v>0</v>
      </c>
      <c r="J127" s="75">
        <v>0</v>
      </c>
      <c r="K127" s="97"/>
      <c r="L127" s="97"/>
      <c r="M127" s="97"/>
      <c r="N127" s="97"/>
      <c r="O127" s="97"/>
    </row>
    <row r="128" spans="1:15" ht="13.5" thickBot="1" x14ac:dyDescent="0.25">
      <c r="A128" s="161"/>
      <c r="B128" s="132"/>
      <c r="C128" s="30" t="s">
        <v>89</v>
      </c>
      <c r="D128" s="37">
        <v>0</v>
      </c>
      <c r="E128" s="37">
        <v>0</v>
      </c>
      <c r="F128" s="37">
        <v>0</v>
      </c>
      <c r="G128" s="37">
        <v>0</v>
      </c>
      <c r="H128" s="75">
        <v>0</v>
      </c>
      <c r="I128" s="75">
        <v>0</v>
      </c>
      <c r="J128" s="75">
        <v>0</v>
      </c>
      <c r="K128" s="97"/>
      <c r="L128" s="97"/>
      <c r="M128" s="97"/>
      <c r="N128" s="97"/>
      <c r="O128" s="97"/>
    </row>
    <row r="129" spans="1:15" ht="13.5" thickBot="1" x14ac:dyDescent="0.25">
      <c r="A129" s="161"/>
      <c r="B129" s="132"/>
      <c r="C129" s="30" t="s">
        <v>86</v>
      </c>
      <c r="D129" s="37">
        <v>98.3</v>
      </c>
      <c r="E129" s="37">
        <v>0</v>
      </c>
      <c r="F129" s="37">
        <v>0</v>
      </c>
      <c r="G129" s="37">
        <v>0</v>
      </c>
      <c r="H129" s="75">
        <v>0</v>
      </c>
      <c r="I129" s="75">
        <v>0</v>
      </c>
      <c r="J129" s="75">
        <v>0</v>
      </c>
      <c r="K129" s="97"/>
      <c r="L129" s="97"/>
      <c r="M129" s="97"/>
      <c r="N129" s="97"/>
      <c r="O129" s="97"/>
    </row>
    <row r="130" spans="1:15" ht="26.25" thickBot="1" x14ac:dyDescent="0.25">
      <c r="A130" s="162"/>
      <c r="B130" s="133"/>
      <c r="C130" s="30" t="s">
        <v>87</v>
      </c>
      <c r="D130" s="37">
        <v>0</v>
      </c>
      <c r="E130" s="37">
        <v>0</v>
      </c>
      <c r="F130" s="37">
        <v>0</v>
      </c>
      <c r="G130" s="37">
        <v>0</v>
      </c>
      <c r="H130" s="75">
        <v>0</v>
      </c>
      <c r="I130" s="75">
        <v>0</v>
      </c>
      <c r="J130" s="75">
        <v>0</v>
      </c>
      <c r="K130" s="97"/>
      <c r="L130" s="97"/>
      <c r="M130" s="97"/>
      <c r="N130" s="97"/>
      <c r="O130" s="97"/>
    </row>
    <row r="131" spans="1:15" ht="13.5" thickBot="1" x14ac:dyDescent="0.25">
      <c r="A131" s="160" t="s">
        <v>64</v>
      </c>
      <c r="B131" s="131" t="s">
        <v>101</v>
      </c>
      <c r="C131" s="30" t="s">
        <v>83</v>
      </c>
      <c r="D131" s="37">
        <v>73.790000000000006</v>
      </c>
      <c r="E131" s="37">
        <v>0</v>
      </c>
      <c r="F131" s="37">
        <v>0</v>
      </c>
      <c r="G131" s="37">
        <v>0</v>
      </c>
      <c r="H131" s="75">
        <v>0</v>
      </c>
      <c r="I131" s="75">
        <v>0</v>
      </c>
      <c r="J131" s="75">
        <v>0</v>
      </c>
      <c r="K131" s="97"/>
      <c r="L131" s="97"/>
      <c r="M131" s="97"/>
      <c r="N131" s="97"/>
      <c r="O131" s="97"/>
    </row>
    <row r="132" spans="1:15" ht="13.5" thickBot="1" x14ac:dyDescent="0.25">
      <c r="A132" s="161"/>
      <c r="B132" s="132"/>
      <c r="C132" s="30" t="s">
        <v>84</v>
      </c>
      <c r="D132" s="37">
        <v>0</v>
      </c>
      <c r="E132" s="37">
        <v>0</v>
      </c>
      <c r="F132" s="37">
        <v>0</v>
      </c>
      <c r="G132" s="37">
        <v>0</v>
      </c>
      <c r="H132" s="75">
        <v>0</v>
      </c>
      <c r="I132" s="75">
        <v>0</v>
      </c>
      <c r="J132" s="75">
        <v>0</v>
      </c>
      <c r="K132" s="97"/>
      <c r="L132" s="97"/>
      <c r="M132" s="97"/>
      <c r="N132" s="97"/>
      <c r="O132" s="97"/>
    </row>
    <row r="133" spans="1:15" ht="13.5" thickBot="1" x14ac:dyDescent="0.25">
      <c r="A133" s="161"/>
      <c r="B133" s="132"/>
      <c r="C133" s="30" t="s">
        <v>89</v>
      </c>
      <c r="D133" s="37">
        <v>0</v>
      </c>
      <c r="E133" s="37">
        <v>0</v>
      </c>
      <c r="F133" s="37">
        <v>0</v>
      </c>
      <c r="G133" s="37">
        <v>0</v>
      </c>
      <c r="H133" s="75">
        <v>0</v>
      </c>
      <c r="I133" s="75">
        <v>0</v>
      </c>
      <c r="J133" s="75">
        <v>0</v>
      </c>
      <c r="K133" s="99"/>
      <c r="L133" s="99"/>
      <c r="M133" s="99"/>
      <c r="N133" s="99"/>
      <c r="O133" s="99"/>
    </row>
    <row r="134" spans="1:15" ht="13.5" thickBot="1" x14ac:dyDescent="0.25">
      <c r="A134" s="161"/>
      <c r="B134" s="132"/>
      <c r="C134" s="30" t="s">
        <v>86</v>
      </c>
      <c r="D134" s="37">
        <v>73.790000000000006</v>
      </c>
      <c r="E134" s="37">
        <v>0</v>
      </c>
      <c r="F134" s="37">
        <v>0</v>
      </c>
      <c r="G134" s="37">
        <v>0</v>
      </c>
      <c r="H134" s="75">
        <v>0</v>
      </c>
      <c r="I134" s="75">
        <v>0</v>
      </c>
      <c r="J134" s="75">
        <v>0</v>
      </c>
      <c r="K134" s="99"/>
      <c r="L134" s="99"/>
      <c r="M134" s="99"/>
      <c r="N134" s="99"/>
      <c r="O134" s="99"/>
    </row>
    <row r="135" spans="1:15" ht="26.25" thickBot="1" x14ac:dyDescent="0.25">
      <c r="A135" s="162"/>
      <c r="B135" s="133"/>
      <c r="C135" s="30" t="s">
        <v>87</v>
      </c>
      <c r="D135" s="37">
        <v>0</v>
      </c>
      <c r="E135" s="37">
        <v>0</v>
      </c>
      <c r="F135" s="37">
        <v>0</v>
      </c>
      <c r="G135" s="37">
        <v>0</v>
      </c>
      <c r="H135" s="75">
        <v>0</v>
      </c>
      <c r="I135" s="75">
        <v>0</v>
      </c>
      <c r="J135" s="75">
        <v>0</v>
      </c>
      <c r="K135" s="99"/>
      <c r="L135" s="99"/>
      <c r="M135" s="99"/>
      <c r="N135" s="99"/>
      <c r="O135" s="100"/>
    </row>
    <row r="136" spans="1:15" ht="13.5" thickBot="1" x14ac:dyDescent="0.25">
      <c r="A136" s="160" t="s">
        <v>66</v>
      </c>
      <c r="B136" s="131" t="s">
        <v>67</v>
      </c>
      <c r="C136" s="30" t="s">
        <v>83</v>
      </c>
      <c r="D136" s="37">
        <v>0</v>
      </c>
      <c r="E136" s="37">
        <v>613.99</v>
      </c>
      <c r="F136" s="37">
        <v>0</v>
      </c>
      <c r="G136" s="37">
        <v>0</v>
      </c>
      <c r="H136" s="75">
        <v>0</v>
      </c>
      <c r="I136" s="75">
        <v>0</v>
      </c>
      <c r="J136" s="75">
        <v>0</v>
      </c>
      <c r="K136" s="99"/>
      <c r="L136" s="99"/>
      <c r="M136" s="99"/>
      <c r="N136" s="99"/>
      <c r="O136" s="100"/>
    </row>
    <row r="137" spans="1:15" ht="13.5" thickBot="1" x14ac:dyDescent="0.25">
      <c r="A137" s="161"/>
      <c r="B137" s="132"/>
      <c r="C137" s="30" t="s">
        <v>84</v>
      </c>
      <c r="D137" s="37">
        <v>0</v>
      </c>
      <c r="E137" s="37">
        <v>0</v>
      </c>
      <c r="F137" s="37">
        <v>0</v>
      </c>
      <c r="G137" s="37">
        <v>0</v>
      </c>
      <c r="H137" s="75">
        <v>0</v>
      </c>
      <c r="I137" s="75">
        <v>0</v>
      </c>
      <c r="J137" s="75">
        <v>0</v>
      </c>
      <c r="K137" s="99"/>
      <c r="L137" s="99"/>
      <c r="M137" s="99"/>
      <c r="N137" s="99"/>
      <c r="O137" s="100"/>
    </row>
    <row r="138" spans="1:15" ht="13.5" thickBot="1" x14ac:dyDescent="0.25">
      <c r="A138" s="161"/>
      <c r="B138" s="132"/>
      <c r="C138" s="30" t="s">
        <v>89</v>
      </c>
      <c r="D138" s="37">
        <v>0</v>
      </c>
      <c r="E138" s="37">
        <v>0</v>
      </c>
      <c r="F138" s="37">
        <v>0</v>
      </c>
      <c r="G138" s="37">
        <v>0</v>
      </c>
      <c r="H138" s="75">
        <v>0</v>
      </c>
      <c r="I138" s="75">
        <v>0</v>
      </c>
      <c r="J138" s="75">
        <v>0</v>
      </c>
      <c r="K138" s="99"/>
      <c r="L138" s="99"/>
      <c r="M138" s="99"/>
      <c r="N138" s="99"/>
      <c r="O138" s="100"/>
    </row>
    <row r="139" spans="1:15" ht="13.5" thickBot="1" x14ac:dyDescent="0.25">
      <c r="A139" s="161"/>
      <c r="B139" s="132"/>
      <c r="C139" s="30" t="s">
        <v>86</v>
      </c>
      <c r="D139" s="37">
        <v>0</v>
      </c>
      <c r="E139" s="37">
        <v>613.99</v>
      </c>
      <c r="F139" s="37">
        <v>0</v>
      </c>
      <c r="G139" s="37">
        <v>0</v>
      </c>
      <c r="H139" s="75">
        <v>0</v>
      </c>
      <c r="I139" s="75">
        <v>0</v>
      </c>
      <c r="J139" s="75">
        <v>0</v>
      </c>
      <c r="K139" s="99"/>
      <c r="L139" s="99"/>
      <c r="M139" s="99"/>
      <c r="N139" s="99"/>
      <c r="O139" s="100"/>
    </row>
    <row r="140" spans="1:15" ht="26.25" thickBot="1" x14ac:dyDescent="0.25">
      <c r="A140" s="162"/>
      <c r="B140" s="133"/>
      <c r="C140" s="30" t="s">
        <v>87</v>
      </c>
      <c r="D140" s="37">
        <v>0</v>
      </c>
      <c r="E140" s="37">
        <v>0</v>
      </c>
      <c r="F140" s="37">
        <v>0</v>
      </c>
      <c r="G140" s="37">
        <v>0</v>
      </c>
      <c r="H140" s="75">
        <v>0</v>
      </c>
      <c r="I140" s="75">
        <v>0</v>
      </c>
      <c r="J140" s="75">
        <v>0</v>
      </c>
      <c r="K140" s="99"/>
      <c r="L140" s="99"/>
      <c r="M140" s="99"/>
      <c r="N140" s="99"/>
      <c r="O140" s="100"/>
    </row>
    <row r="141" spans="1:15" ht="13.5" thickBot="1" x14ac:dyDescent="0.25">
      <c r="A141" s="160" t="s">
        <v>68</v>
      </c>
      <c r="B141" s="131" t="s">
        <v>102</v>
      </c>
      <c r="C141" s="30" t="s">
        <v>83</v>
      </c>
      <c r="D141" s="37">
        <v>0</v>
      </c>
      <c r="E141" s="37">
        <v>2232.08</v>
      </c>
      <c r="F141" s="37">
        <v>4700</v>
      </c>
      <c r="G141" s="59">
        <v>1110.712</v>
      </c>
      <c r="H141" s="75">
        <f>H142+H143+H144</f>
        <v>5030.6190000000006</v>
      </c>
      <c r="I141" s="75">
        <v>1789.24</v>
      </c>
      <c r="J141" s="75">
        <v>2684.24</v>
      </c>
      <c r="K141" s="99"/>
      <c r="L141" s="99"/>
      <c r="M141" s="99"/>
      <c r="N141" s="99"/>
      <c r="O141" s="100"/>
    </row>
    <row r="142" spans="1:15" ht="13.5" thickBot="1" x14ac:dyDescent="0.25">
      <c r="A142" s="161"/>
      <c r="B142" s="132"/>
      <c r="C142" s="30" t="s">
        <v>84</v>
      </c>
      <c r="D142" s="37">
        <v>0</v>
      </c>
      <c r="E142" s="37">
        <v>0</v>
      </c>
      <c r="F142" s="37">
        <v>0</v>
      </c>
      <c r="G142" s="59">
        <v>0</v>
      </c>
      <c r="H142" s="75">
        <v>0</v>
      </c>
      <c r="I142" s="75">
        <v>0</v>
      </c>
      <c r="J142" s="75">
        <v>0</v>
      </c>
      <c r="K142" s="100"/>
      <c r="L142" s="100"/>
      <c r="M142" s="100"/>
      <c r="N142" s="100"/>
      <c r="O142" s="100"/>
    </row>
    <row r="143" spans="1:15" ht="13.5" thickBot="1" x14ac:dyDescent="0.25">
      <c r="A143" s="161"/>
      <c r="B143" s="132"/>
      <c r="C143" s="30" t="s">
        <v>89</v>
      </c>
      <c r="D143" s="37">
        <v>0</v>
      </c>
      <c r="E143" s="37">
        <v>0</v>
      </c>
      <c r="F143" s="37">
        <v>0</v>
      </c>
      <c r="G143" s="59">
        <v>0</v>
      </c>
      <c r="H143" s="75">
        <v>0</v>
      </c>
      <c r="I143" s="75">
        <v>0</v>
      </c>
      <c r="J143" s="75">
        <v>0</v>
      </c>
      <c r="K143" s="100"/>
      <c r="L143" s="100"/>
      <c r="M143" s="100"/>
      <c r="N143" s="100"/>
      <c r="O143" s="100"/>
    </row>
    <row r="144" spans="1:15" ht="13.5" thickBot="1" x14ac:dyDescent="0.25">
      <c r="A144" s="161"/>
      <c r="B144" s="132"/>
      <c r="C144" s="30" t="s">
        <v>86</v>
      </c>
      <c r="D144" s="37">
        <v>0</v>
      </c>
      <c r="E144" s="37">
        <v>2232.08</v>
      </c>
      <c r="F144" s="37">
        <v>4700</v>
      </c>
      <c r="G144" s="59">
        <v>1110.712</v>
      </c>
      <c r="H144" s="75">
        <f>5029.47+1.149</f>
        <v>5030.6190000000006</v>
      </c>
      <c r="I144" s="75">
        <v>1789.24</v>
      </c>
      <c r="J144" s="75">
        <v>2684.24</v>
      </c>
      <c r="K144" s="100"/>
      <c r="L144" s="100"/>
      <c r="M144" s="100"/>
      <c r="N144" s="100"/>
      <c r="O144" s="100"/>
    </row>
    <row r="145" spans="1:15" ht="26.25" thickBot="1" x14ac:dyDescent="0.25">
      <c r="A145" s="162"/>
      <c r="B145" s="133"/>
      <c r="C145" s="30" t="s">
        <v>87</v>
      </c>
      <c r="D145" s="37">
        <v>0</v>
      </c>
      <c r="E145" s="37">
        <v>0</v>
      </c>
      <c r="F145" s="37">
        <v>0</v>
      </c>
      <c r="G145" s="37">
        <v>0</v>
      </c>
      <c r="H145" s="75">
        <v>0</v>
      </c>
      <c r="I145" s="75">
        <v>0</v>
      </c>
      <c r="J145" s="75">
        <v>0</v>
      </c>
      <c r="K145" s="100"/>
      <c r="L145" s="100"/>
      <c r="M145" s="100"/>
      <c r="N145" s="100"/>
      <c r="O145" s="100"/>
    </row>
    <row r="146" spans="1:15" ht="13.5" thickBot="1" x14ac:dyDescent="0.25">
      <c r="A146" s="157" t="s">
        <v>70</v>
      </c>
      <c r="B146" s="140" t="s">
        <v>71</v>
      </c>
      <c r="C146" s="30" t="s">
        <v>83</v>
      </c>
      <c r="D146" s="37">
        <v>684.39</v>
      </c>
      <c r="E146" s="37">
        <v>213.27</v>
      </c>
      <c r="F146" s="37">
        <v>192.37</v>
      </c>
      <c r="G146" s="37">
        <v>184.22</v>
      </c>
      <c r="H146" s="75">
        <v>231</v>
      </c>
      <c r="I146" s="75">
        <v>250</v>
      </c>
      <c r="J146" s="75">
        <v>250</v>
      </c>
    </row>
    <row r="147" spans="1:15" ht="13.5" thickBot="1" x14ac:dyDescent="0.25">
      <c r="A147" s="158"/>
      <c r="B147" s="141"/>
      <c r="C147" s="30" t="s">
        <v>84</v>
      </c>
      <c r="D147" s="37">
        <v>0</v>
      </c>
      <c r="E147" s="37">
        <v>0</v>
      </c>
      <c r="F147" s="37">
        <v>0</v>
      </c>
      <c r="G147" s="37">
        <v>0</v>
      </c>
      <c r="H147" s="75">
        <v>0</v>
      </c>
      <c r="I147" s="75">
        <v>0</v>
      </c>
      <c r="J147" s="75">
        <v>0</v>
      </c>
    </row>
    <row r="148" spans="1:15" ht="13.5" thickBot="1" x14ac:dyDescent="0.25">
      <c r="A148" s="158"/>
      <c r="B148" s="141"/>
      <c r="C148" s="30" t="s">
        <v>89</v>
      </c>
      <c r="D148" s="37">
        <v>0</v>
      </c>
      <c r="E148" s="37">
        <v>0</v>
      </c>
      <c r="F148" s="37">
        <v>0</v>
      </c>
      <c r="G148" s="37">
        <v>0</v>
      </c>
      <c r="H148" s="75">
        <v>0</v>
      </c>
      <c r="I148" s="75">
        <v>0</v>
      </c>
      <c r="J148" s="75">
        <v>0</v>
      </c>
    </row>
    <row r="149" spans="1:15" ht="13.5" thickBot="1" x14ac:dyDescent="0.25">
      <c r="A149" s="158"/>
      <c r="B149" s="141"/>
      <c r="C149" s="30" t="s">
        <v>86</v>
      </c>
      <c r="D149" s="37">
        <v>684.39</v>
      </c>
      <c r="E149" s="37">
        <v>213.27</v>
      </c>
      <c r="F149" s="37">
        <v>192.37</v>
      </c>
      <c r="G149" s="37">
        <v>184.22</v>
      </c>
      <c r="H149" s="75">
        <v>231</v>
      </c>
      <c r="I149" s="75">
        <v>250</v>
      </c>
      <c r="J149" s="75">
        <v>250</v>
      </c>
    </row>
    <row r="150" spans="1:15" ht="26.25" thickBot="1" x14ac:dyDescent="0.25">
      <c r="A150" s="159"/>
      <c r="B150" s="142"/>
      <c r="C150" s="30" t="s">
        <v>87</v>
      </c>
      <c r="D150" s="37">
        <v>0</v>
      </c>
      <c r="E150" s="37"/>
      <c r="F150" s="37">
        <v>0</v>
      </c>
      <c r="G150" s="37">
        <v>0</v>
      </c>
      <c r="H150" s="75">
        <v>0</v>
      </c>
      <c r="I150" s="75">
        <v>0</v>
      </c>
      <c r="J150" s="75">
        <v>0</v>
      </c>
    </row>
    <row r="151" spans="1:15" ht="15.75" customHeight="1" x14ac:dyDescent="0.2">
      <c r="H151" s="101"/>
      <c r="I151" s="101"/>
      <c r="J151" s="101"/>
    </row>
  </sheetData>
  <mergeCells count="77">
    <mergeCell ref="A6:J6"/>
    <mergeCell ref="A8:I8"/>
    <mergeCell ref="A9:J9"/>
    <mergeCell ref="A10:I10"/>
    <mergeCell ref="A11:A13"/>
    <mergeCell ref="B11:B13"/>
    <mergeCell ref="C11:C13"/>
    <mergeCell ref="D11:J11"/>
    <mergeCell ref="D12:J12"/>
    <mergeCell ref="F7:J7"/>
    <mergeCell ref="A1:I1"/>
    <mergeCell ref="A2:I2"/>
    <mergeCell ref="A3:J3"/>
    <mergeCell ref="A4:J4"/>
    <mergeCell ref="A5:J5"/>
    <mergeCell ref="G16:G17"/>
    <mergeCell ref="H16:H17"/>
    <mergeCell ref="I16:I17"/>
    <mergeCell ref="J16:J17"/>
    <mergeCell ref="D16:D17"/>
    <mergeCell ref="E16:E17"/>
    <mergeCell ref="F16:F17"/>
    <mergeCell ref="A21:A25"/>
    <mergeCell ref="B21:B25"/>
    <mergeCell ref="A15:A20"/>
    <mergeCell ref="B15:B20"/>
    <mergeCell ref="C16:C17"/>
    <mergeCell ref="A26:A30"/>
    <mergeCell ref="B26:B30"/>
    <mergeCell ref="A31:A35"/>
    <mergeCell ref="B31:B35"/>
    <mergeCell ref="A36:A40"/>
    <mergeCell ref="B36:B40"/>
    <mergeCell ref="A41:A45"/>
    <mergeCell ref="B41:B45"/>
    <mergeCell ref="A51:A55"/>
    <mergeCell ref="B51:B55"/>
    <mergeCell ref="A56:A60"/>
    <mergeCell ref="B56:B60"/>
    <mergeCell ref="A46:A50"/>
    <mergeCell ref="B46:B50"/>
    <mergeCell ref="A61:A65"/>
    <mergeCell ref="B61:B65"/>
    <mergeCell ref="A66:A70"/>
    <mergeCell ref="B66:B70"/>
    <mergeCell ref="A71:A75"/>
    <mergeCell ref="B71:B75"/>
    <mergeCell ref="A76:A80"/>
    <mergeCell ref="B76:B80"/>
    <mergeCell ref="A81:A85"/>
    <mergeCell ref="B81:B85"/>
    <mergeCell ref="A86:A90"/>
    <mergeCell ref="B86:B90"/>
    <mergeCell ref="A91:A95"/>
    <mergeCell ref="B91:B95"/>
    <mergeCell ref="A96:A100"/>
    <mergeCell ref="B96:B100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41:A145"/>
    <mergeCell ref="B141:B145"/>
    <mergeCell ref="A146:A150"/>
    <mergeCell ref="B146:B150"/>
    <mergeCell ref="A126:A130"/>
    <mergeCell ref="B126:B130"/>
    <mergeCell ref="A131:A135"/>
    <mergeCell ref="B131:B135"/>
    <mergeCell ref="A136:A140"/>
    <mergeCell ref="B136:B140"/>
  </mergeCells>
  <pageMargins left="0.23622047244094491" right="0.23622047244094491" top="0.74803149606299213" bottom="0.35433070866141736" header="0.31496062992125984" footer="0.31496062992125984"/>
  <pageSetup paperSize="9" scale="90" orientation="landscape" r:id="rId1"/>
  <rowBreaks count="4" manualBreakCount="4">
    <brk id="30" max="9" man="1"/>
    <brk id="65" max="9" man="1"/>
    <brk id="95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приложение 4</vt:lpstr>
      <vt:lpstr>приложение 4м</vt:lpstr>
      <vt:lpstr>'приложение 4м'!Область_печати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2019-03-26T05:08:58Z</cp:lastPrinted>
  <dcterms:created xsi:type="dcterms:W3CDTF">2018-06-15T01:13:00Z</dcterms:created>
  <dcterms:modified xsi:type="dcterms:W3CDTF">2019-03-27T00:46:25Z</dcterms:modified>
</cp:coreProperties>
</file>