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6" yWindow="95" windowWidth="25349" windowHeight="10895"/>
  </bookViews>
  <sheets>
    <sheet name="прил 7" sheetId="1" r:id="rId1"/>
  </sheets>
  <externalReferences>
    <externalReference r:id="rId2"/>
  </externalReferences>
  <definedNames>
    <definedName name="_xlnm.Print_Area" localSheetId="0">'прил 7'!$A$1:$C$73</definedName>
  </definedNames>
  <calcPr calcId="145621"/>
</workbook>
</file>

<file path=xl/calcChain.xml><?xml version="1.0" encoding="utf-8"?>
<calcChain xmlns="http://schemas.openxmlformats.org/spreadsheetml/2006/main">
  <c r="C71" i="1" l="1"/>
  <c r="C68" i="1"/>
  <c r="C65" i="1"/>
  <c r="C60" i="1"/>
  <c r="C59" i="1"/>
  <c r="C58" i="1"/>
  <c r="C56" i="1"/>
  <c r="C55" i="1"/>
  <c r="C53" i="1"/>
  <c r="C48" i="1" s="1"/>
  <c r="C44" i="1" s="1"/>
  <c r="C43" i="1" s="1"/>
  <c r="C47" i="1"/>
  <c r="C46" i="1"/>
  <c r="C45" i="1"/>
  <c r="C40" i="1"/>
  <c r="C39" i="1"/>
  <c r="C38" i="1"/>
  <c r="C37" i="1"/>
  <c r="C35" i="1"/>
  <c r="C33" i="1"/>
  <c r="C32" i="1"/>
  <c r="C29" i="1"/>
  <c r="C27" i="1"/>
  <c r="C26" i="1"/>
  <c r="C24" i="1"/>
  <c r="C23" i="1"/>
  <c r="C22" i="1"/>
  <c r="C21" i="1"/>
  <c r="C20" i="1"/>
  <c r="C19" i="1" s="1"/>
  <c r="C17" i="1"/>
  <c r="C16" i="1"/>
  <c r="C15" i="1" s="1"/>
  <c r="C14" i="1" l="1"/>
  <c r="C73" i="1" l="1"/>
  <c r="F14" i="1"/>
  <c r="F31" i="1" l="1"/>
  <c r="F25" i="1"/>
  <c r="F41" i="1"/>
  <c r="F30" i="1"/>
  <c r="F40" i="1"/>
  <c r="F38" i="1"/>
  <c r="F35" i="1"/>
  <c r="F32" i="1"/>
  <c r="F29" i="1"/>
  <c r="F26" i="1"/>
  <c r="F39" i="1"/>
  <c r="F27" i="1"/>
  <c r="F37" i="1"/>
  <c r="F19" i="1"/>
  <c r="F15" i="1"/>
  <c r="C79" i="1"/>
  <c r="F20" i="1"/>
  <c r="F24" i="1"/>
  <c r="F17" i="1"/>
  <c r="F33" i="1"/>
  <c r="F22" i="1"/>
  <c r="F23" i="1"/>
</calcChain>
</file>

<file path=xl/sharedStrings.xml><?xml version="1.0" encoding="utf-8"?>
<sst xmlns="http://schemas.openxmlformats.org/spreadsheetml/2006/main" count="133" uniqueCount="133">
  <si>
    <t>Приложение №2</t>
  </si>
  <si>
    <t>к   проекту решения Думы Ханкайского</t>
  </si>
  <si>
    <t>муниципального округа</t>
  </si>
  <si>
    <t>№____ от _______</t>
  </si>
  <si>
    <t>Приложение 7</t>
  </si>
  <si>
    <t>к  решению Думы</t>
  </si>
  <si>
    <t xml:space="preserve"> Ханкайского муниципального округа</t>
  </si>
  <si>
    <t>от 23.12.2021 № 301</t>
  </si>
  <si>
    <t>Объемы</t>
  </si>
  <si>
    <t>доходов бюджета Ханкайского муниципального округа на 2022 год</t>
  </si>
  <si>
    <t>(рублей)</t>
  </si>
  <si>
    <t>Код бюджетной классификации Российской Федерации</t>
  </si>
  <si>
    <t>Наименование налога (сбора)</t>
  </si>
  <si>
    <t>Прогноз 2022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</si>
  <si>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</si>
  <si>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</si>
  <si>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</si>
  <si>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</si>
  <si>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</si>
  <si>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</si>
  <si>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</si>
  <si>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</si>
  <si>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</si>
  <si>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</si>
  <si>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</si>
  <si>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</si>
  <si>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</si>
  <si>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</si>
  <si>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</si>
  <si>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 налог на вмененный доход</t>
  </si>
  <si>
    <t>1 05 03000 01 0000 110</t>
  </si>
  <si>
    <t>Единый сельскохозяйственный налог</t>
  </si>
  <si>
    <t>1 05 04060 02 0000 110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</si>
  <si>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</si>
  <si>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1 06 00000 00 0000 000</t>
  </si>
  <si>
    <t>НАЛОГИ НА ИМУЩЕСТВО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</si>
  <si>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</si>
  <si>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</si>
  <si>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1 06 06000 00 0000 110</t>
  </si>
  <si>
    <t>Земельный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</si>
  <si>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</si>
  <si>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</si>
  <si>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</si>
  <si>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</si>
  <si>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</si>
  <si>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</si>
  <si>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</si>
  <si>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</si>
  <si>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</si>
  <si>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</si>
  <si>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1 11 09044 14 0000 120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</si>
  <si>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</si>
  <si>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</si>
  <si>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</si>
  <si>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</si>
  <si>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</si>
  <si>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</si>
  <si>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</si>
  <si>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1 13 02064 14 0000 130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</si>
  <si>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</si>
  <si>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1 14 00000 00 0000 000</t>
  </si>
  <si>
    <t>ДОХОДЫ ОТ ПРОДАЖИ МАТЕРИАЛЬНЫХ И НЕМАТЕРИАЛЬНЫХ АКТИВОВ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</si>
  <si>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</si>
  <si>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</si>
  <si>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1 14 06012 14 0000 430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</si>
  <si>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</si>
  <si>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</si>
  <si>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</si>
  <si>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</si>
  <si>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</si>
  <si>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1 17 05040 14 0000 180</t>
  </si>
  <si>
    <t>Прочие неналоговые доходы бюджетов муниципальных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</si>
  <si>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</si>
  <si>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</si>
  <si>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</si>
  <si>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</si>
  <si>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</si>
  <si>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</si>
  <si>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2 02 15002 14 0000 150</t>
  </si>
  <si>
    <t>Дотации бюджетам муниципальных округов на поддержку мер по обеспечению сбалансированности бюджетов</t>
  </si>
  <si>
    <t>2 02 19999 14 0000 150</t>
  </si>
  <si>
    <t>Прочие дотации бюджетам муниципальных округов</t>
  </si>
  <si>
    <t>2 02 20000 00 0000 150</t>
  </si>
  <si>
    <t>Субсидии бюджетам бюджетной системы Российской Федерации (межбюджетные субсидии)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</si>
  <si>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</si>
  <si>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</si>
  <si>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</si>
  <si>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</si>
  <si>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2 02 25232 14 0000 150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</si>
  <si>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</si>
  <si>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2 02 25243 14 0000 150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</si>
  <si>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</si>
  <si>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</si>
  <si>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</si>
  <si>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</si>
  <si>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</si>
  <si>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2 02 25299 14 0000 150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</si>
  <si>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</si>
  <si>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</si>
  <si>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</si>
  <si>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2 02 25519 14 0000 150</t>
  </si>
  <si>
    <t>Субсидии на государственную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</si>
  <si>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2 02 29999 14 0000 150</t>
  </si>
  <si>
    <t>Прочие субсидии бюджетам муниципальных округов</t>
  </si>
  <si>
    <t>2 02 30000 00 0000 150</t>
  </si>
  <si>
    <t>Субвенции бюджетам бюджетной системы Российской Федерации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</si>
  <si>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</si>
  <si>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</si>
  <si>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</si>
  <si>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</si>
  <si>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</si>
  <si>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</si>
  <si>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2 02 35118 14 0000 150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</si>
  <si>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</si>
  <si>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2 02 35120 14 0000 150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</si>
  <si>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</si>
  <si>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2 02 35260 14 0000 150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</si>
  <si>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</si>
  <si>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2 02 35304 14 0000 150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</si>
  <si>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</si>
  <si>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2 02 35469 14 0000 150</t>
  </si>
  <si>
    <t>Субвенции бюджетам муниципальных округов на проведение Всероссийской переписи населения 2020 года</t>
  </si>
  <si>
    <t>2 02 35930 14 0000 150</t>
  </si>
  <si>
    <t>Субвенции бюджетам муниципальных округов на государственную регистрацию актов гражданского состояния</t>
  </si>
  <si>
    <t>2 02 39999 14 0000 150</t>
  </si>
  <si>
    <t>Прочие субвенции бюджетам муниципальных округов</t>
  </si>
  <si>
    <t>2 02 36900 14 0000 150</t>
  </si>
  <si>
    <t>Единая субвенция бюджетам муниципальных округов из бюджета субъекта Российской Федерации</t>
  </si>
  <si>
    <t>2 02 40000 00 0000 150</t>
  </si>
  <si>
    <t>Иные межбюджетные трансферты</t>
  </si>
  <si>
    <t>2 02 45303 14 0000 150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</si>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</sst>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2" borderId="2">
      <alignment vertical="top" wrapText="1"/>
    </xf>
  </cellStyleXfs>
  <cellXfs count="28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3" fontId="1" fillId="0" borderId="0" xfId="0" applyNumberFormat="1" applyFont="1" applyFill="1"/>
    <xf numFmtId="0" fontId="2" fillId="0" borderId="1" xfId="0" applyFont="1" applyFill="1" applyBorder="1" applyAlignment="1">
      <alignment horizontal="left" vertical="top" wrapText="1"/>
    </xf>
    <xf numFmtId="9" fontId="1" fillId="0" borderId="0" xfId="0" applyNumberFormat="1" applyFont="1" applyFill="1"/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/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&#1089;&#1077;&#1085;&#1090;&#1103;&#1073;&#1088;&#1100;/&#1055;&#1088;&#1080;&#1083;&#1086;&#1078;&#1077;&#1085;&#1080;&#1077;%20&#1082;%20&#1088;&#1077;&#1096;&#1077;&#1085;&#1080;&#1102;%201,2,6-16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_не над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C12">
            <v>7426100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79"/>
  <sheetViews>
    <sheetView tabSelected="1" view="pageBreakPreview" zoomScale="93" zoomScaleNormal="90" zoomScaleSheetLayoutView="93" workbookViewId="0">
      <selection activeCell="A13" sqref="A13"/>
    </sheetView>
  </sheetViews>
  <sheetFormatPr defaultRowHeight="15.65" outlineLevelRow="1" x14ac:dyDescent="0.25"/>
  <cols>
    <col min="1" max="1" width="31" style="1" customWidth="1"/>
    <col min="2" max="2" width="73.625" style="4" customWidth="1"/>
    <col min="3" max="3" width="21.375" style="4" customWidth="1"/>
    <col min="4" max="4" width="7" style="4" customWidth="1"/>
    <col min="5" max="5" width="5.375" style="4" customWidth="1"/>
    <col min="6" max="194" width="9" style="4"/>
    <col min="195" max="195" width="26.375" style="4" customWidth="1"/>
    <col min="196" max="196" width="78.375" style="4" customWidth="1"/>
    <col min="197" max="197" width="19.625" style="4" customWidth="1"/>
    <col min="198" max="256" width="9" style="4"/>
    <col min="257" max="257" width="24.375" style="4" customWidth="1"/>
    <col min="258" max="258" width="78.375" style="4" customWidth="1"/>
    <col min="259" max="259" width="18.125" style="4" customWidth="1"/>
    <col min="260" max="260" width="7" style="4" customWidth="1"/>
    <col min="261" max="261" width="5.375" style="4" customWidth="1"/>
    <col min="262" max="450" width="9" style="4"/>
    <col min="451" max="451" width="26.375" style="4" customWidth="1"/>
    <col min="452" max="452" width="78.375" style="4" customWidth="1"/>
    <col min="453" max="453" width="19.625" style="4" customWidth="1"/>
    <col min="454" max="512" width="9" style="4"/>
    <col min="513" max="513" width="24.375" style="4" customWidth="1"/>
    <col min="514" max="514" width="78.375" style="4" customWidth="1"/>
    <col min="515" max="515" width="18.125" style="4" customWidth="1"/>
    <col min="516" max="516" width="7" style="4" customWidth="1"/>
    <col min="517" max="517" width="5.375" style="4" customWidth="1"/>
    <col min="518" max="706" width="9" style="4"/>
    <col min="707" max="707" width="26.375" style="4" customWidth="1"/>
    <col min="708" max="708" width="78.375" style="4" customWidth="1"/>
    <col min="709" max="709" width="19.625" style="4" customWidth="1"/>
    <col min="710" max="768" width="9" style="4"/>
    <col min="769" max="769" width="24.375" style="4" customWidth="1"/>
    <col min="770" max="770" width="78.375" style="4" customWidth="1"/>
    <col min="771" max="771" width="18.125" style="4" customWidth="1"/>
    <col min="772" max="772" width="7" style="4" customWidth="1"/>
    <col min="773" max="773" width="5.375" style="4" customWidth="1"/>
    <col min="774" max="962" width="9" style="4"/>
    <col min="963" max="963" width="26.375" style="4" customWidth="1"/>
    <col min="964" max="964" width="78.375" style="4" customWidth="1"/>
    <col min="965" max="965" width="19.625" style="4" customWidth="1"/>
    <col min="966" max="1024" width="9" style="4"/>
    <col min="1025" max="1025" width="24.375" style="4" customWidth="1"/>
    <col min="1026" max="1026" width="78.375" style="4" customWidth="1"/>
    <col min="1027" max="1027" width="18.125" style="4" customWidth="1"/>
    <col min="1028" max="1028" width="7" style="4" customWidth="1"/>
    <col min="1029" max="1029" width="5.375" style="4" customWidth="1"/>
    <col min="1030" max="1218" width="9" style="4"/>
    <col min="1219" max="1219" width="26.375" style="4" customWidth="1"/>
    <col min="1220" max="1220" width="78.375" style="4" customWidth="1"/>
    <col min="1221" max="1221" width="19.625" style="4" customWidth="1"/>
    <col min="1222" max="1280" width="9" style="4"/>
    <col min="1281" max="1281" width="24.375" style="4" customWidth="1"/>
    <col min="1282" max="1282" width="78.375" style="4" customWidth="1"/>
    <col min="1283" max="1283" width="18.125" style="4" customWidth="1"/>
    <col min="1284" max="1284" width="7" style="4" customWidth="1"/>
    <col min="1285" max="1285" width="5.375" style="4" customWidth="1"/>
    <col min="1286" max="1474" width="9" style="4"/>
    <col min="1475" max="1475" width="26.375" style="4" customWidth="1"/>
    <col min="1476" max="1476" width="78.375" style="4" customWidth="1"/>
    <col min="1477" max="1477" width="19.625" style="4" customWidth="1"/>
    <col min="1478" max="1536" width="9" style="4"/>
    <col min="1537" max="1537" width="24.375" style="4" customWidth="1"/>
    <col min="1538" max="1538" width="78.375" style="4" customWidth="1"/>
    <col min="1539" max="1539" width="18.125" style="4" customWidth="1"/>
    <col min="1540" max="1540" width="7" style="4" customWidth="1"/>
    <col min="1541" max="1541" width="5.375" style="4" customWidth="1"/>
    <col min="1542" max="1730" width="9" style="4"/>
    <col min="1731" max="1731" width="26.375" style="4" customWidth="1"/>
    <col min="1732" max="1732" width="78.375" style="4" customWidth="1"/>
    <col min="1733" max="1733" width="19.625" style="4" customWidth="1"/>
    <col min="1734" max="1792" width="9" style="4"/>
    <col min="1793" max="1793" width="24.375" style="4" customWidth="1"/>
    <col min="1794" max="1794" width="78.375" style="4" customWidth="1"/>
    <col min="1795" max="1795" width="18.125" style="4" customWidth="1"/>
    <col min="1796" max="1796" width="7" style="4" customWidth="1"/>
    <col min="1797" max="1797" width="5.375" style="4" customWidth="1"/>
    <col min="1798" max="1986" width="9" style="4"/>
    <col min="1987" max="1987" width="26.375" style="4" customWidth="1"/>
    <col min="1988" max="1988" width="78.375" style="4" customWidth="1"/>
    <col min="1989" max="1989" width="19.625" style="4" customWidth="1"/>
    <col min="1990" max="2048" width="9" style="4"/>
    <col min="2049" max="2049" width="24.375" style="4" customWidth="1"/>
    <col min="2050" max="2050" width="78.375" style="4" customWidth="1"/>
    <col min="2051" max="2051" width="18.125" style="4" customWidth="1"/>
    <col min="2052" max="2052" width="7" style="4" customWidth="1"/>
    <col min="2053" max="2053" width="5.375" style="4" customWidth="1"/>
    <col min="2054" max="2242" width="9" style="4"/>
    <col min="2243" max="2243" width="26.375" style="4" customWidth="1"/>
    <col min="2244" max="2244" width="78.375" style="4" customWidth="1"/>
    <col min="2245" max="2245" width="19.625" style="4" customWidth="1"/>
    <col min="2246" max="2304" width="9" style="4"/>
    <col min="2305" max="2305" width="24.375" style="4" customWidth="1"/>
    <col min="2306" max="2306" width="78.375" style="4" customWidth="1"/>
    <col min="2307" max="2307" width="18.125" style="4" customWidth="1"/>
    <col min="2308" max="2308" width="7" style="4" customWidth="1"/>
    <col min="2309" max="2309" width="5.375" style="4" customWidth="1"/>
    <col min="2310" max="2498" width="9" style="4"/>
    <col min="2499" max="2499" width="26.375" style="4" customWidth="1"/>
    <col min="2500" max="2500" width="78.375" style="4" customWidth="1"/>
    <col min="2501" max="2501" width="19.625" style="4" customWidth="1"/>
    <col min="2502" max="2560" width="9" style="4"/>
    <col min="2561" max="2561" width="24.375" style="4" customWidth="1"/>
    <col min="2562" max="2562" width="78.375" style="4" customWidth="1"/>
    <col min="2563" max="2563" width="18.125" style="4" customWidth="1"/>
    <col min="2564" max="2564" width="7" style="4" customWidth="1"/>
    <col min="2565" max="2565" width="5.375" style="4" customWidth="1"/>
    <col min="2566" max="2754" width="9" style="4"/>
    <col min="2755" max="2755" width="26.375" style="4" customWidth="1"/>
    <col min="2756" max="2756" width="78.375" style="4" customWidth="1"/>
    <col min="2757" max="2757" width="19.625" style="4" customWidth="1"/>
    <col min="2758" max="2816" width="9" style="4"/>
    <col min="2817" max="2817" width="24.375" style="4" customWidth="1"/>
    <col min="2818" max="2818" width="78.375" style="4" customWidth="1"/>
    <col min="2819" max="2819" width="18.125" style="4" customWidth="1"/>
    <col min="2820" max="2820" width="7" style="4" customWidth="1"/>
    <col min="2821" max="2821" width="5.375" style="4" customWidth="1"/>
    <col min="2822" max="3010" width="9" style="4"/>
    <col min="3011" max="3011" width="26.375" style="4" customWidth="1"/>
    <col min="3012" max="3012" width="78.375" style="4" customWidth="1"/>
    <col min="3013" max="3013" width="19.625" style="4" customWidth="1"/>
    <col min="3014" max="3072" width="9" style="4"/>
    <col min="3073" max="3073" width="24.375" style="4" customWidth="1"/>
    <col min="3074" max="3074" width="78.375" style="4" customWidth="1"/>
    <col min="3075" max="3075" width="18.125" style="4" customWidth="1"/>
    <col min="3076" max="3076" width="7" style="4" customWidth="1"/>
    <col min="3077" max="3077" width="5.375" style="4" customWidth="1"/>
    <col min="3078" max="3266" width="9" style="4"/>
    <col min="3267" max="3267" width="26.375" style="4" customWidth="1"/>
    <col min="3268" max="3268" width="78.375" style="4" customWidth="1"/>
    <col min="3269" max="3269" width="19.625" style="4" customWidth="1"/>
    <col min="3270" max="3328" width="9" style="4"/>
    <col min="3329" max="3329" width="24.375" style="4" customWidth="1"/>
    <col min="3330" max="3330" width="78.375" style="4" customWidth="1"/>
    <col min="3331" max="3331" width="18.125" style="4" customWidth="1"/>
    <col min="3332" max="3332" width="7" style="4" customWidth="1"/>
    <col min="3333" max="3333" width="5.375" style="4" customWidth="1"/>
    <col min="3334" max="3522" width="9" style="4"/>
    <col min="3523" max="3523" width="26.375" style="4" customWidth="1"/>
    <col min="3524" max="3524" width="78.375" style="4" customWidth="1"/>
    <col min="3525" max="3525" width="19.625" style="4" customWidth="1"/>
    <col min="3526" max="3584" width="9" style="4"/>
    <col min="3585" max="3585" width="24.375" style="4" customWidth="1"/>
    <col min="3586" max="3586" width="78.375" style="4" customWidth="1"/>
    <col min="3587" max="3587" width="18.125" style="4" customWidth="1"/>
    <col min="3588" max="3588" width="7" style="4" customWidth="1"/>
    <col min="3589" max="3589" width="5.375" style="4" customWidth="1"/>
    <col min="3590" max="3778" width="9" style="4"/>
    <col min="3779" max="3779" width="26.375" style="4" customWidth="1"/>
    <col min="3780" max="3780" width="78.375" style="4" customWidth="1"/>
    <col min="3781" max="3781" width="19.625" style="4" customWidth="1"/>
    <col min="3782" max="3840" width="9" style="4"/>
    <col min="3841" max="3841" width="24.375" style="4" customWidth="1"/>
    <col min="3842" max="3842" width="78.375" style="4" customWidth="1"/>
    <col min="3843" max="3843" width="18.125" style="4" customWidth="1"/>
    <col min="3844" max="3844" width="7" style="4" customWidth="1"/>
    <col min="3845" max="3845" width="5.375" style="4" customWidth="1"/>
    <col min="3846" max="4034" width="9" style="4"/>
    <col min="4035" max="4035" width="26.375" style="4" customWidth="1"/>
    <col min="4036" max="4036" width="78.375" style="4" customWidth="1"/>
    <col min="4037" max="4037" width="19.625" style="4" customWidth="1"/>
    <col min="4038" max="4096" width="9" style="4"/>
    <col min="4097" max="4097" width="24.375" style="4" customWidth="1"/>
    <col min="4098" max="4098" width="78.375" style="4" customWidth="1"/>
    <col min="4099" max="4099" width="18.125" style="4" customWidth="1"/>
    <col min="4100" max="4100" width="7" style="4" customWidth="1"/>
    <col min="4101" max="4101" width="5.375" style="4" customWidth="1"/>
    <col min="4102" max="4290" width="9" style="4"/>
    <col min="4291" max="4291" width="26.375" style="4" customWidth="1"/>
    <col min="4292" max="4292" width="78.375" style="4" customWidth="1"/>
    <col min="4293" max="4293" width="19.625" style="4" customWidth="1"/>
    <col min="4294" max="4352" width="9" style="4"/>
    <col min="4353" max="4353" width="24.375" style="4" customWidth="1"/>
    <col min="4354" max="4354" width="78.375" style="4" customWidth="1"/>
    <col min="4355" max="4355" width="18.125" style="4" customWidth="1"/>
    <col min="4356" max="4356" width="7" style="4" customWidth="1"/>
    <col min="4357" max="4357" width="5.375" style="4" customWidth="1"/>
    <col min="4358" max="4546" width="9" style="4"/>
    <col min="4547" max="4547" width="26.375" style="4" customWidth="1"/>
    <col min="4548" max="4548" width="78.375" style="4" customWidth="1"/>
    <col min="4549" max="4549" width="19.625" style="4" customWidth="1"/>
    <col min="4550" max="4608" width="9" style="4"/>
    <col min="4609" max="4609" width="24.375" style="4" customWidth="1"/>
    <col min="4610" max="4610" width="78.375" style="4" customWidth="1"/>
    <col min="4611" max="4611" width="18.125" style="4" customWidth="1"/>
    <col min="4612" max="4612" width="7" style="4" customWidth="1"/>
    <col min="4613" max="4613" width="5.375" style="4" customWidth="1"/>
    <col min="4614" max="4802" width="9" style="4"/>
    <col min="4803" max="4803" width="26.375" style="4" customWidth="1"/>
    <col min="4804" max="4804" width="78.375" style="4" customWidth="1"/>
    <col min="4805" max="4805" width="19.625" style="4" customWidth="1"/>
    <col min="4806" max="4864" width="9" style="4"/>
    <col min="4865" max="4865" width="24.375" style="4" customWidth="1"/>
    <col min="4866" max="4866" width="78.375" style="4" customWidth="1"/>
    <col min="4867" max="4867" width="18.125" style="4" customWidth="1"/>
    <col min="4868" max="4868" width="7" style="4" customWidth="1"/>
    <col min="4869" max="4869" width="5.375" style="4" customWidth="1"/>
    <col min="4870" max="5058" width="9" style="4"/>
    <col min="5059" max="5059" width="26.375" style="4" customWidth="1"/>
    <col min="5060" max="5060" width="78.375" style="4" customWidth="1"/>
    <col min="5061" max="5061" width="19.625" style="4" customWidth="1"/>
    <col min="5062" max="5120" width="9" style="4"/>
    <col min="5121" max="5121" width="24.375" style="4" customWidth="1"/>
    <col min="5122" max="5122" width="78.375" style="4" customWidth="1"/>
    <col min="5123" max="5123" width="18.125" style="4" customWidth="1"/>
    <col min="5124" max="5124" width="7" style="4" customWidth="1"/>
    <col min="5125" max="5125" width="5.375" style="4" customWidth="1"/>
    <col min="5126" max="5314" width="9" style="4"/>
    <col min="5315" max="5315" width="26.375" style="4" customWidth="1"/>
    <col min="5316" max="5316" width="78.375" style="4" customWidth="1"/>
    <col min="5317" max="5317" width="19.625" style="4" customWidth="1"/>
    <col min="5318" max="5376" width="9" style="4"/>
    <col min="5377" max="5377" width="24.375" style="4" customWidth="1"/>
    <col min="5378" max="5378" width="78.375" style="4" customWidth="1"/>
    <col min="5379" max="5379" width="18.125" style="4" customWidth="1"/>
    <col min="5380" max="5380" width="7" style="4" customWidth="1"/>
    <col min="5381" max="5381" width="5.375" style="4" customWidth="1"/>
    <col min="5382" max="5570" width="9" style="4"/>
    <col min="5571" max="5571" width="26.375" style="4" customWidth="1"/>
    <col min="5572" max="5572" width="78.375" style="4" customWidth="1"/>
    <col min="5573" max="5573" width="19.625" style="4" customWidth="1"/>
    <col min="5574" max="5632" width="9" style="4"/>
    <col min="5633" max="5633" width="24.375" style="4" customWidth="1"/>
    <col min="5634" max="5634" width="78.375" style="4" customWidth="1"/>
    <col min="5635" max="5635" width="18.125" style="4" customWidth="1"/>
    <col min="5636" max="5636" width="7" style="4" customWidth="1"/>
    <col min="5637" max="5637" width="5.375" style="4" customWidth="1"/>
    <col min="5638" max="5826" width="9" style="4"/>
    <col min="5827" max="5827" width="26.375" style="4" customWidth="1"/>
    <col min="5828" max="5828" width="78.375" style="4" customWidth="1"/>
    <col min="5829" max="5829" width="19.625" style="4" customWidth="1"/>
    <col min="5830" max="5888" width="9" style="4"/>
    <col min="5889" max="5889" width="24.375" style="4" customWidth="1"/>
    <col min="5890" max="5890" width="78.375" style="4" customWidth="1"/>
    <col min="5891" max="5891" width="18.125" style="4" customWidth="1"/>
    <col min="5892" max="5892" width="7" style="4" customWidth="1"/>
    <col min="5893" max="5893" width="5.375" style="4" customWidth="1"/>
    <col min="5894" max="6082" width="9" style="4"/>
    <col min="6083" max="6083" width="26.375" style="4" customWidth="1"/>
    <col min="6084" max="6084" width="78.375" style="4" customWidth="1"/>
    <col min="6085" max="6085" width="19.625" style="4" customWidth="1"/>
    <col min="6086" max="6144" width="9" style="4"/>
    <col min="6145" max="6145" width="24.375" style="4" customWidth="1"/>
    <col min="6146" max="6146" width="78.375" style="4" customWidth="1"/>
    <col min="6147" max="6147" width="18.125" style="4" customWidth="1"/>
    <col min="6148" max="6148" width="7" style="4" customWidth="1"/>
    <col min="6149" max="6149" width="5.375" style="4" customWidth="1"/>
    <col min="6150" max="6338" width="9" style="4"/>
    <col min="6339" max="6339" width="26.375" style="4" customWidth="1"/>
    <col min="6340" max="6340" width="78.375" style="4" customWidth="1"/>
    <col min="6341" max="6341" width="19.625" style="4" customWidth="1"/>
    <col min="6342" max="6400" width="9" style="4"/>
    <col min="6401" max="6401" width="24.375" style="4" customWidth="1"/>
    <col min="6402" max="6402" width="78.375" style="4" customWidth="1"/>
    <col min="6403" max="6403" width="18.125" style="4" customWidth="1"/>
    <col min="6404" max="6404" width="7" style="4" customWidth="1"/>
    <col min="6405" max="6405" width="5.375" style="4" customWidth="1"/>
    <col min="6406" max="6594" width="9" style="4"/>
    <col min="6595" max="6595" width="26.375" style="4" customWidth="1"/>
    <col min="6596" max="6596" width="78.375" style="4" customWidth="1"/>
    <col min="6597" max="6597" width="19.625" style="4" customWidth="1"/>
    <col min="6598" max="6656" width="9" style="4"/>
    <col min="6657" max="6657" width="24.375" style="4" customWidth="1"/>
    <col min="6658" max="6658" width="78.375" style="4" customWidth="1"/>
    <col min="6659" max="6659" width="18.125" style="4" customWidth="1"/>
    <col min="6660" max="6660" width="7" style="4" customWidth="1"/>
    <col min="6661" max="6661" width="5.375" style="4" customWidth="1"/>
    <col min="6662" max="6850" width="9" style="4"/>
    <col min="6851" max="6851" width="26.375" style="4" customWidth="1"/>
    <col min="6852" max="6852" width="78.375" style="4" customWidth="1"/>
    <col min="6853" max="6853" width="19.625" style="4" customWidth="1"/>
    <col min="6854" max="6912" width="9" style="4"/>
    <col min="6913" max="6913" width="24.375" style="4" customWidth="1"/>
    <col min="6914" max="6914" width="78.375" style="4" customWidth="1"/>
    <col min="6915" max="6915" width="18.125" style="4" customWidth="1"/>
    <col min="6916" max="6916" width="7" style="4" customWidth="1"/>
    <col min="6917" max="6917" width="5.375" style="4" customWidth="1"/>
    <col min="6918" max="7106" width="9" style="4"/>
    <col min="7107" max="7107" width="26.375" style="4" customWidth="1"/>
    <col min="7108" max="7108" width="78.375" style="4" customWidth="1"/>
    <col min="7109" max="7109" width="19.625" style="4" customWidth="1"/>
    <col min="7110" max="7168" width="9" style="4"/>
    <col min="7169" max="7169" width="24.375" style="4" customWidth="1"/>
    <col min="7170" max="7170" width="78.375" style="4" customWidth="1"/>
    <col min="7171" max="7171" width="18.125" style="4" customWidth="1"/>
    <col min="7172" max="7172" width="7" style="4" customWidth="1"/>
    <col min="7173" max="7173" width="5.375" style="4" customWidth="1"/>
    <col min="7174" max="7362" width="9" style="4"/>
    <col min="7363" max="7363" width="26.375" style="4" customWidth="1"/>
    <col min="7364" max="7364" width="78.375" style="4" customWidth="1"/>
    <col min="7365" max="7365" width="19.625" style="4" customWidth="1"/>
    <col min="7366" max="7424" width="9" style="4"/>
    <col min="7425" max="7425" width="24.375" style="4" customWidth="1"/>
    <col min="7426" max="7426" width="78.375" style="4" customWidth="1"/>
    <col min="7427" max="7427" width="18.125" style="4" customWidth="1"/>
    <col min="7428" max="7428" width="7" style="4" customWidth="1"/>
    <col min="7429" max="7429" width="5.375" style="4" customWidth="1"/>
    <col min="7430" max="7618" width="9" style="4"/>
    <col min="7619" max="7619" width="26.375" style="4" customWidth="1"/>
    <col min="7620" max="7620" width="78.375" style="4" customWidth="1"/>
    <col min="7621" max="7621" width="19.625" style="4" customWidth="1"/>
    <col min="7622" max="7680" width="9" style="4"/>
    <col min="7681" max="7681" width="24.375" style="4" customWidth="1"/>
    <col min="7682" max="7682" width="78.375" style="4" customWidth="1"/>
    <col min="7683" max="7683" width="18.125" style="4" customWidth="1"/>
    <col min="7684" max="7684" width="7" style="4" customWidth="1"/>
    <col min="7685" max="7685" width="5.375" style="4" customWidth="1"/>
    <col min="7686" max="7874" width="9" style="4"/>
    <col min="7875" max="7875" width="26.375" style="4" customWidth="1"/>
    <col min="7876" max="7876" width="78.375" style="4" customWidth="1"/>
    <col min="7877" max="7877" width="19.625" style="4" customWidth="1"/>
    <col min="7878" max="7936" width="9" style="4"/>
    <col min="7937" max="7937" width="24.375" style="4" customWidth="1"/>
    <col min="7938" max="7938" width="78.375" style="4" customWidth="1"/>
    <col min="7939" max="7939" width="18.125" style="4" customWidth="1"/>
    <col min="7940" max="7940" width="7" style="4" customWidth="1"/>
    <col min="7941" max="7941" width="5.375" style="4" customWidth="1"/>
    <col min="7942" max="8130" width="9" style="4"/>
    <col min="8131" max="8131" width="26.375" style="4" customWidth="1"/>
    <col min="8132" max="8132" width="78.375" style="4" customWidth="1"/>
    <col min="8133" max="8133" width="19.625" style="4" customWidth="1"/>
    <col min="8134" max="8192" width="9" style="4"/>
    <col min="8193" max="8193" width="24.375" style="4" customWidth="1"/>
    <col min="8194" max="8194" width="78.375" style="4" customWidth="1"/>
    <col min="8195" max="8195" width="18.125" style="4" customWidth="1"/>
    <col min="8196" max="8196" width="7" style="4" customWidth="1"/>
    <col min="8197" max="8197" width="5.375" style="4" customWidth="1"/>
    <col min="8198" max="8386" width="9" style="4"/>
    <col min="8387" max="8387" width="26.375" style="4" customWidth="1"/>
    <col min="8388" max="8388" width="78.375" style="4" customWidth="1"/>
    <col min="8389" max="8389" width="19.625" style="4" customWidth="1"/>
    <col min="8390" max="8448" width="9" style="4"/>
    <col min="8449" max="8449" width="24.375" style="4" customWidth="1"/>
    <col min="8450" max="8450" width="78.375" style="4" customWidth="1"/>
    <col min="8451" max="8451" width="18.125" style="4" customWidth="1"/>
    <col min="8452" max="8452" width="7" style="4" customWidth="1"/>
    <col min="8453" max="8453" width="5.375" style="4" customWidth="1"/>
    <col min="8454" max="8642" width="9" style="4"/>
    <col min="8643" max="8643" width="26.375" style="4" customWidth="1"/>
    <col min="8644" max="8644" width="78.375" style="4" customWidth="1"/>
    <col min="8645" max="8645" width="19.625" style="4" customWidth="1"/>
    <col min="8646" max="8704" width="9" style="4"/>
    <col min="8705" max="8705" width="24.375" style="4" customWidth="1"/>
    <col min="8706" max="8706" width="78.375" style="4" customWidth="1"/>
    <col min="8707" max="8707" width="18.125" style="4" customWidth="1"/>
    <col min="8708" max="8708" width="7" style="4" customWidth="1"/>
    <col min="8709" max="8709" width="5.375" style="4" customWidth="1"/>
    <col min="8710" max="8898" width="9" style="4"/>
    <col min="8899" max="8899" width="26.375" style="4" customWidth="1"/>
    <col min="8900" max="8900" width="78.375" style="4" customWidth="1"/>
    <col min="8901" max="8901" width="19.625" style="4" customWidth="1"/>
    <col min="8902" max="8960" width="9" style="4"/>
    <col min="8961" max="8961" width="24.375" style="4" customWidth="1"/>
    <col min="8962" max="8962" width="78.375" style="4" customWidth="1"/>
    <col min="8963" max="8963" width="18.125" style="4" customWidth="1"/>
    <col min="8964" max="8964" width="7" style="4" customWidth="1"/>
    <col min="8965" max="8965" width="5.375" style="4" customWidth="1"/>
    <col min="8966" max="9154" width="9" style="4"/>
    <col min="9155" max="9155" width="26.375" style="4" customWidth="1"/>
    <col min="9156" max="9156" width="78.375" style="4" customWidth="1"/>
    <col min="9157" max="9157" width="19.625" style="4" customWidth="1"/>
    <col min="9158" max="9216" width="9" style="4"/>
    <col min="9217" max="9217" width="24.375" style="4" customWidth="1"/>
    <col min="9218" max="9218" width="78.375" style="4" customWidth="1"/>
    <col min="9219" max="9219" width="18.125" style="4" customWidth="1"/>
    <col min="9220" max="9220" width="7" style="4" customWidth="1"/>
    <col min="9221" max="9221" width="5.375" style="4" customWidth="1"/>
    <col min="9222" max="9410" width="9" style="4"/>
    <col min="9411" max="9411" width="26.375" style="4" customWidth="1"/>
    <col min="9412" max="9412" width="78.375" style="4" customWidth="1"/>
    <col min="9413" max="9413" width="19.625" style="4" customWidth="1"/>
    <col min="9414" max="9472" width="9" style="4"/>
    <col min="9473" max="9473" width="24.375" style="4" customWidth="1"/>
    <col min="9474" max="9474" width="78.375" style="4" customWidth="1"/>
    <col min="9475" max="9475" width="18.125" style="4" customWidth="1"/>
    <col min="9476" max="9476" width="7" style="4" customWidth="1"/>
    <col min="9477" max="9477" width="5.375" style="4" customWidth="1"/>
    <col min="9478" max="9666" width="9" style="4"/>
    <col min="9667" max="9667" width="26.375" style="4" customWidth="1"/>
    <col min="9668" max="9668" width="78.375" style="4" customWidth="1"/>
    <col min="9669" max="9669" width="19.625" style="4" customWidth="1"/>
    <col min="9670" max="9728" width="9" style="4"/>
    <col min="9729" max="9729" width="24.375" style="4" customWidth="1"/>
    <col min="9730" max="9730" width="78.375" style="4" customWidth="1"/>
    <col min="9731" max="9731" width="18.125" style="4" customWidth="1"/>
    <col min="9732" max="9732" width="7" style="4" customWidth="1"/>
    <col min="9733" max="9733" width="5.375" style="4" customWidth="1"/>
    <col min="9734" max="9922" width="9" style="4"/>
    <col min="9923" max="9923" width="26.375" style="4" customWidth="1"/>
    <col min="9924" max="9924" width="78.375" style="4" customWidth="1"/>
    <col min="9925" max="9925" width="19.625" style="4" customWidth="1"/>
    <col min="9926" max="9984" width="9" style="4"/>
    <col min="9985" max="9985" width="24.375" style="4" customWidth="1"/>
    <col min="9986" max="9986" width="78.375" style="4" customWidth="1"/>
    <col min="9987" max="9987" width="18.125" style="4" customWidth="1"/>
    <col min="9988" max="9988" width="7" style="4" customWidth="1"/>
    <col min="9989" max="9989" width="5.375" style="4" customWidth="1"/>
    <col min="9990" max="10178" width="9" style="4"/>
    <col min="10179" max="10179" width="26.375" style="4" customWidth="1"/>
    <col min="10180" max="10180" width="78.375" style="4" customWidth="1"/>
    <col min="10181" max="10181" width="19.625" style="4" customWidth="1"/>
    <col min="10182" max="10240" width="9" style="4"/>
    <col min="10241" max="10241" width="24.375" style="4" customWidth="1"/>
    <col min="10242" max="10242" width="78.375" style="4" customWidth="1"/>
    <col min="10243" max="10243" width="18.125" style="4" customWidth="1"/>
    <col min="10244" max="10244" width="7" style="4" customWidth="1"/>
    <col min="10245" max="10245" width="5.375" style="4" customWidth="1"/>
    <col min="10246" max="10434" width="9" style="4"/>
    <col min="10435" max="10435" width="26.375" style="4" customWidth="1"/>
    <col min="10436" max="10436" width="78.375" style="4" customWidth="1"/>
    <col min="10437" max="10437" width="19.625" style="4" customWidth="1"/>
    <col min="10438" max="10496" width="9" style="4"/>
    <col min="10497" max="10497" width="24.375" style="4" customWidth="1"/>
    <col min="10498" max="10498" width="78.375" style="4" customWidth="1"/>
    <col min="10499" max="10499" width="18.125" style="4" customWidth="1"/>
    <col min="10500" max="10500" width="7" style="4" customWidth="1"/>
    <col min="10501" max="10501" width="5.375" style="4" customWidth="1"/>
    <col min="10502" max="10690" width="9" style="4"/>
    <col min="10691" max="10691" width="26.375" style="4" customWidth="1"/>
    <col min="10692" max="10692" width="78.375" style="4" customWidth="1"/>
    <col min="10693" max="10693" width="19.625" style="4" customWidth="1"/>
    <col min="10694" max="10752" width="9" style="4"/>
    <col min="10753" max="10753" width="24.375" style="4" customWidth="1"/>
    <col min="10754" max="10754" width="78.375" style="4" customWidth="1"/>
    <col min="10755" max="10755" width="18.125" style="4" customWidth="1"/>
    <col min="10756" max="10756" width="7" style="4" customWidth="1"/>
    <col min="10757" max="10757" width="5.375" style="4" customWidth="1"/>
    <col min="10758" max="10946" width="9" style="4"/>
    <col min="10947" max="10947" width="26.375" style="4" customWidth="1"/>
    <col min="10948" max="10948" width="78.375" style="4" customWidth="1"/>
    <col min="10949" max="10949" width="19.625" style="4" customWidth="1"/>
    <col min="10950" max="11008" width="9" style="4"/>
    <col min="11009" max="11009" width="24.375" style="4" customWidth="1"/>
    <col min="11010" max="11010" width="78.375" style="4" customWidth="1"/>
    <col min="11011" max="11011" width="18.125" style="4" customWidth="1"/>
    <col min="11012" max="11012" width="7" style="4" customWidth="1"/>
    <col min="11013" max="11013" width="5.375" style="4" customWidth="1"/>
    <col min="11014" max="11202" width="9" style="4"/>
    <col min="11203" max="11203" width="26.375" style="4" customWidth="1"/>
    <col min="11204" max="11204" width="78.375" style="4" customWidth="1"/>
    <col min="11205" max="11205" width="19.625" style="4" customWidth="1"/>
    <col min="11206" max="11264" width="9" style="4"/>
    <col min="11265" max="11265" width="24.375" style="4" customWidth="1"/>
    <col min="11266" max="11266" width="78.375" style="4" customWidth="1"/>
    <col min="11267" max="11267" width="18.125" style="4" customWidth="1"/>
    <col min="11268" max="11268" width="7" style="4" customWidth="1"/>
    <col min="11269" max="11269" width="5.375" style="4" customWidth="1"/>
    <col min="11270" max="11458" width="9" style="4"/>
    <col min="11459" max="11459" width="26.375" style="4" customWidth="1"/>
    <col min="11460" max="11460" width="78.375" style="4" customWidth="1"/>
    <col min="11461" max="11461" width="19.625" style="4" customWidth="1"/>
    <col min="11462" max="11520" width="9" style="4"/>
    <col min="11521" max="11521" width="24.375" style="4" customWidth="1"/>
    <col min="11522" max="11522" width="78.375" style="4" customWidth="1"/>
    <col min="11523" max="11523" width="18.125" style="4" customWidth="1"/>
    <col min="11524" max="11524" width="7" style="4" customWidth="1"/>
    <col min="11525" max="11525" width="5.375" style="4" customWidth="1"/>
    <col min="11526" max="11714" width="9" style="4"/>
    <col min="11715" max="11715" width="26.375" style="4" customWidth="1"/>
    <col min="11716" max="11716" width="78.375" style="4" customWidth="1"/>
    <col min="11717" max="11717" width="19.625" style="4" customWidth="1"/>
    <col min="11718" max="11776" width="9" style="4"/>
    <col min="11777" max="11777" width="24.375" style="4" customWidth="1"/>
    <col min="11778" max="11778" width="78.375" style="4" customWidth="1"/>
    <col min="11779" max="11779" width="18.125" style="4" customWidth="1"/>
    <col min="11780" max="11780" width="7" style="4" customWidth="1"/>
    <col min="11781" max="11781" width="5.375" style="4" customWidth="1"/>
    <col min="11782" max="11970" width="9" style="4"/>
    <col min="11971" max="11971" width="26.375" style="4" customWidth="1"/>
    <col min="11972" max="11972" width="78.375" style="4" customWidth="1"/>
    <col min="11973" max="11973" width="19.625" style="4" customWidth="1"/>
    <col min="11974" max="12032" width="9" style="4"/>
    <col min="12033" max="12033" width="24.375" style="4" customWidth="1"/>
    <col min="12034" max="12034" width="78.375" style="4" customWidth="1"/>
    <col min="12035" max="12035" width="18.125" style="4" customWidth="1"/>
    <col min="12036" max="12036" width="7" style="4" customWidth="1"/>
    <col min="12037" max="12037" width="5.375" style="4" customWidth="1"/>
    <col min="12038" max="12226" width="9" style="4"/>
    <col min="12227" max="12227" width="26.375" style="4" customWidth="1"/>
    <col min="12228" max="12228" width="78.375" style="4" customWidth="1"/>
    <col min="12229" max="12229" width="19.625" style="4" customWidth="1"/>
    <col min="12230" max="12288" width="9" style="4"/>
    <col min="12289" max="12289" width="24.375" style="4" customWidth="1"/>
    <col min="12290" max="12290" width="78.375" style="4" customWidth="1"/>
    <col min="12291" max="12291" width="18.125" style="4" customWidth="1"/>
    <col min="12292" max="12292" width="7" style="4" customWidth="1"/>
    <col min="12293" max="12293" width="5.375" style="4" customWidth="1"/>
    <col min="12294" max="12482" width="9" style="4"/>
    <col min="12483" max="12483" width="26.375" style="4" customWidth="1"/>
    <col min="12484" max="12484" width="78.375" style="4" customWidth="1"/>
    <col min="12485" max="12485" width="19.625" style="4" customWidth="1"/>
    <col min="12486" max="12544" width="9" style="4"/>
    <col min="12545" max="12545" width="24.375" style="4" customWidth="1"/>
    <col min="12546" max="12546" width="78.375" style="4" customWidth="1"/>
    <col min="12547" max="12547" width="18.125" style="4" customWidth="1"/>
    <col min="12548" max="12548" width="7" style="4" customWidth="1"/>
    <col min="12549" max="12549" width="5.375" style="4" customWidth="1"/>
    <col min="12550" max="12738" width="9" style="4"/>
    <col min="12739" max="12739" width="26.375" style="4" customWidth="1"/>
    <col min="12740" max="12740" width="78.375" style="4" customWidth="1"/>
    <col min="12741" max="12741" width="19.625" style="4" customWidth="1"/>
    <col min="12742" max="12800" width="9" style="4"/>
    <col min="12801" max="12801" width="24.375" style="4" customWidth="1"/>
    <col min="12802" max="12802" width="78.375" style="4" customWidth="1"/>
    <col min="12803" max="12803" width="18.125" style="4" customWidth="1"/>
    <col min="12804" max="12804" width="7" style="4" customWidth="1"/>
    <col min="12805" max="12805" width="5.375" style="4" customWidth="1"/>
    <col min="12806" max="12994" width="9" style="4"/>
    <col min="12995" max="12995" width="26.375" style="4" customWidth="1"/>
    <col min="12996" max="12996" width="78.375" style="4" customWidth="1"/>
    <col min="12997" max="12997" width="19.625" style="4" customWidth="1"/>
    <col min="12998" max="13056" width="9" style="4"/>
    <col min="13057" max="13057" width="24.375" style="4" customWidth="1"/>
    <col min="13058" max="13058" width="78.375" style="4" customWidth="1"/>
    <col min="13059" max="13059" width="18.125" style="4" customWidth="1"/>
    <col min="13060" max="13060" width="7" style="4" customWidth="1"/>
    <col min="13061" max="13061" width="5.375" style="4" customWidth="1"/>
    <col min="13062" max="13250" width="9" style="4"/>
    <col min="13251" max="13251" width="26.375" style="4" customWidth="1"/>
    <col min="13252" max="13252" width="78.375" style="4" customWidth="1"/>
    <col min="13253" max="13253" width="19.625" style="4" customWidth="1"/>
    <col min="13254" max="13312" width="9" style="4"/>
    <col min="13313" max="13313" width="24.375" style="4" customWidth="1"/>
    <col min="13314" max="13314" width="78.375" style="4" customWidth="1"/>
    <col min="13315" max="13315" width="18.125" style="4" customWidth="1"/>
    <col min="13316" max="13316" width="7" style="4" customWidth="1"/>
    <col min="13317" max="13317" width="5.375" style="4" customWidth="1"/>
    <col min="13318" max="13506" width="9" style="4"/>
    <col min="13507" max="13507" width="26.375" style="4" customWidth="1"/>
    <col min="13508" max="13508" width="78.375" style="4" customWidth="1"/>
    <col min="13509" max="13509" width="19.625" style="4" customWidth="1"/>
    <col min="13510" max="13568" width="9" style="4"/>
    <col min="13569" max="13569" width="24.375" style="4" customWidth="1"/>
    <col min="13570" max="13570" width="78.375" style="4" customWidth="1"/>
    <col min="13571" max="13571" width="18.125" style="4" customWidth="1"/>
    <col min="13572" max="13572" width="7" style="4" customWidth="1"/>
    <col min="13573" max="13573" width="5.375" style="4" customWidth="1"/>
    <col min="13574" max="13762" width="9" style="4"/>
    <col min="13763" max="13763" width="26.375" style="4" customWidth="1"/>
    <col min="13764" max="13764" width="78.375" style="4" customWidth="1"/>
    <col min="13765" max="13765" width="19.625" style="4" customWidth="1"/>
    <col min="13766" max="13824" width="9" style="4"/>
    <col min="13825" max="13825" width="24.375" style="4" customWidth="1"/>
    <col min="13826" max="13826" width="78.375" style="4" customWidth="1"/>
    <col min="13827" max="13827" width="18.125" style="4" customWidth="1"/>
    <col min="13828" max="13828" width="7" style="4" customWidth="1"/>
    <col min="13829" max="13829" width="5.375" style="4" customWidth="1"/>
    <col min="13830" max="14018" width="9" style="4"/>
    <col min="14019" max="14019" width="26.375" style="4" customWidth="1"/>
    <col min="14020" max="14020" width="78.375" style="4" customWidth="1"/>
    <col min="14021" max="14021" width="19.625" style="4" customWidth="1"/>
    <col min="14022" max="14080" width="9" style="4"/>
    <col min="14081" max="14081" width="24.375" style="4" customWidth="1"/>
    <col min="14082" max="14082" width="78.375" style="4" customWidth="1"/>
    <col min="14083" max="14083" width="18.125" style="4" customWidth="1"/>
    <col min="14084" max="14084" width="7" style="4" customWidth="1"/>
    <col min="14085" max="14085" width="5.375" style="4" customWidth="1"/>
    <col min="14086" max="14274" width="9" style="4"/>
    <col min="14275" max="14275" width="26.375" style="4" customWidth="1"/>
    <col min="14276" max="14276" width="78.375" style="4" customWidth="1"/>
    <col min="14277" max="14277" width="19.625" style="4" customWidth="1"/>
    <col min="14278" max="14336" width="9" style="4"/>
    <col min="14337" max="14337" width="24.375" style="4" customWidth="1"/>
    <col min="14338" max="14338" width="78.375" style="4" customWidth="1"/>
    <col min="14339" max="14339" width="18.125" style="4" customWidth="1"/>
    <col min="14340" max="14340" width="7" style="4" customWidth="1"/>
    <col min="14341" max="14341" width="5.375" style="4" customWidth="1"/>
    <col min="14342" max="14530" width="9" style="4"/>
    <col min="14531" max="14531" width="26.375" style="4" customWidth="1"/>
    <col min="14532" max="14532" width="78.375" style="4" customWidth="1"/>
    <col min="14533" max="14533" width="19.625" style="4" customWidth="1"/>
    <col min="14534" max="14592" width="9" style="4"/>
    <col min="14593" max="14593" width="24.375" style="4" customWidth="1"/>
    <col min="14594" max="14594" width="78.375" style="4" customWidth="1"/>
    <col min="14595" max="14595" width="18.125" style="4" customWidth="1"/>
    <col min="14596" max="14596" width="7" style="4" customWidth="1"/>
    <col min="14597" max="14597" width="5.375" style="4" customWidth="1"/>
    <col min="14598" max="14786" width="9" style="4"/>
    <col min="14787" max="14787" width="26.375" style="4" customWidth="1"/>
    <col min="14788" max="14788" width="78.375" style="4" customWidth="1"/>
    <col min="14789" max="14789" width="19.625" style="4" customWidth="1"/>
    <col min="14790" max="14848" width="9" style="4"/>
    <col min="14849" max="14849" width="24.375" style="4" customWidth="1"/>
    <col min="14850" max="14850" width="78.375" style="4" customWidth="1"/>
    <col min="14851" max="14851" width="18.125" style="4" customWidth="1"/>
    <col min="14852" max="14852" width="7" style="4" customWidth="1"/>
    <col min="14853" max="14853" width="5.375" style="4" customWidth="1"/>
    <col min="14854" max="15042" width="9" style="4"/>
    <col min="15043" max="15043" width="26.375" style="4" customWidth="1"/>
    <col min="15044" max="15044" width="78.375" style="4" customWidth="1"/>
    <col min="15045" max="15045" width="19.625" style="4" customWidth="1"/>
    <col min="15046" max="15104" width="9" style="4"/>
    <col min="15105" max="15105" width="24.375" style="4" customWidth="1"/>
    <col min="15106" max="15106" width="78.375" style="4" customWidth="1"/>
    <col min="15107" max="15107" width="18.125" style="4" customWidth="1"/>
    <col min="15108" max="15108" width="7" style="4" customWidth="1"/>
    <col min="15109" max="15109" width="5.375" style="4" customWidth="1"/>
    <col min="15110" max="15298" width="9" style="4"/>
    <col min="15299" max="15299" width="26.375" style="4" customWidth="1"/>
    <col min="15300" max="15300" width="78.375" style="4" customWidth="1"/>
    <col min="15301" max="15301" width="19.625" style="4" customWidth="1"/>
    <col min="15302" max="15360" width="9" style="4"/>
    <col min="15361" max="15361" width="24.375" style="4" customWidth="1"/>
    <col min="15362" max="15362" width="78.375" style="4" customWidth="1"/>
    <col min="15363" max="15363" width="18.125" style="4" customWidth="1"/>
    <col min="15364" max="15364" width="7" style="4" customWidth="1"/>
    <col min="15365" max="15365" width="5.375" style="4" customWidth="1"/>
    <col min="15366" max="15554" width="9" style="4"/>
    <col min="15555" max="15555" width="26.375" style="4" customWidth="1"/>
    <col min="15556" max="15556" width="78.375" style="4" customWidth="1"/>
    <col min="15557" max="15557" width="19.625" style="4" customWidth="1"/>
    <col min="15558" max="15616" width="9" style="4"/>
    <col min="15617" max="15617" width="24.375" style="4" customWidth="1"/>
    <col min="15618" max="15618" width="78.375" style="4" customWidth="1"/>
    <col min="15619" max="15619" width="18.125" style="4" customWidth="1"/>
    <col min="15620" max="15620" width="7" style="4" customWidth="1"/>
    <col min="15621" max="15621" width="5.375" style="4" customWidth="1"/>
    <col min="15622" max="15810" width="9" style="4"/>
    <col min="15811" max="15811" width="26.375" style="4" customWidth="1"/>
    <col min="15812" max="15812" width="78.375" style="4" customWidth="1"/>
    <col min="15813" max="15813" width="19.625" style="4" customWidth="1"/>
    <col min="15814" max="15872" width="9" style="4"/>
    <col min="15873" max="15873" width="24.375" style="4" customWidth="1"/>
    <col min="15874" max="15874" width="78.375" style="4" customWidth="1"/>
    <col min="15875" max="15875" width="18.125" style="4" customWidth="1"/>
    <col min="15876" max="15876" width="7" style="4" customWidth="1"/>
    <col min="15877" max="15877" width="5.375" style="4" customWidth="1"/>
    <col min="15878" max="16066" width="9" style="4"/>
    <col min="16067" max="16067" width="26.375" style="4" customWidth="1"/>
    <col min="16068" max="16068" width="78.375" style="4" customWidth="1"/>
    <col min="16069" max="16069" width="19.625" style="4" customWidth="1"/>
    <col min="16070" max="16128" width="9" style="4"/>
    <col min="16129" max="16129" width="24.375" style="4" customWidth="1"/>
    <col min="16130" max="16130" width="78.375" style="4" customWidth="1"/>
    <col min="16131" max="16131" width="18.125" style="4" customWidth="1"/>
    <col min="16132" max="16132" width="7" style="4" customWidth="1"/>
    <col min="16133" max="16133" width="5.375" style="4" customWidth="1"/>
    <col min="16134" max="16322" width="9" style="4"/>
    <col min="16323" max="16323" width="26.375" style="4" customWidth="1"/>
    <col min="16324" max="16324" width="78.375" style="4" customWidth="1"/>
    <col min="16325" max="16325" width="19.625" style="4" customWidth="1"/>
    <col min="16326" max="16384" width="9" style="4"/>
  </cols>
  <sheetData>
    <row r="1" spans="1:6" ht="18.350000000000001" x14ac:dyDescent="0.3">
      <c r="B1" s="2"/>
      <c r="C1" s="3" t="s">
        <v>0</v>
      </c>
    </row>
    <row r="2" spans="1:6" ht="18.350000000000001" x14ac:dyDescent="0.3">
      <c r="B2" s="5" t="s">
        <v>1</v>
      </c>
      <c r="C2" s="5"/>
    </row>
    <row r="3" spans="1:6" ht="18.350000000000001" x14ac:dyDescent="0.3">
      <c r="B3" s="5" t="s">
        <v>2</v>
      </c>
      <c r="C3" s="5"/>
    </row>
    <row r="4" spans="1:6" ht="18.350000000000001" x14ac:dyDescent="0.3">
      <c r="B4" s="5" t="s">
        <v>3</v>
      </c>
      <c r="C4" s="5"/>
    </row>
    <row r="5" spans="1:6" ht="18.350000000000001" x14ac:dyDescent="0.3">
      <c r="C5" s="3" t="s">
        <v>4</v>
      </c>
    </row>
    <row r="6" spans="1:6" ht="18.350000000000001" x14ac:dyDescent="0.3">
      <c r="C6" s="3" t="s">
        <v>5</v>
      </c>
    </row>
    <row r="7" spans="1:6" ht="18.350000000000001" x14ac:dyDescent="0.3">
      <c r="C7" s="3" t="s">
        <v>6</v>
      </c>
    </row>
    <row r="8" spans="1:6" x14ac:dyDescent="0.25">
      <c r="C8" s="4" t="s">
        <v>7</v>
      </c>
    </row>
    <row r="10" spans="1:6" ht="22.75" customHeight="1" x14ac:dyDescent="0.3">
      <c r="A10" s="6" t="s">
        <v>8</v>
      </c>
      <c r="B10" s="6"/>
      <c r="C10" s="6"/>
    </row>
    <row r="11" spans="1:6" ht="18.7" customHeight="1" x14ac:dyDescent="0.3">
      <c r="A11" s="7" t="s">
        <v>9</v>
      </c>
      <c r="B11" s="7"/>
      <c r="C11" s="7"/>
    </row>
    <row r="12" spans="1:6" ht="16.5" customHeight="1" x14ac:dyDescent="0.25">
      <c r="C12" s="8" t="s">
        <v>10</v>
      </c>
    </row>
    <row r="13" spans="1:6" ht="70.5" customHeight="1" x14ac:dyDescent="0.3">
      <c r="A13" s="9" t="s">
        <v>11</v>
      </c>
      <c r="B13" s="10" t="s">
        <v>12</v>
      </c>
      <c r="C13" s="10" t="s">
        <v>13</v>
      </c>
      <c r="D13" s="11"/>
      <c r="E13" s="11"/>
    </row>
    <row r="14" spans="1:6" ht="16.5" customHeight="1" x14ac:dyDescent="0.3">
      <c r="A14" s="12" t="s">
        <v>14</v>
      </c>
      <c r="B14" s="13" t="s">
        <v>15</v>
      </c>
      <c r="C14" s="14">
        <f>C15+C19+C24+C27+C29+C33+C35+C37+C40+C17+C41</f>
        <v>422970631.79000002</v>
      </c>
      <c r="F14" s="4">
        <f>C14/C73*100</f>
        <v>40.591785025187939</v>
      </c>
    </row>
    <row r="15" spans="1:6" ht="17.5" customHeight="1" x14ac:dyDescent="0.3">
      <c r="A15" s="12" t="s">
        <v>16</v>
      </c>
      <c r="B15" s="15" t="s">
        <v>17</v>
      </c>
      <c r="C15" s="16">
        <f>SUM(C16:C16)</f>
        <v>335407631.79000002</v>
      </c>
      <c r="F15" s="4">
        <f>C15/C73*100</f>
        <v>32.188510175776599</v>
      </c>
    </row>
    <row r="16" spans="1:6" ht="15.8" customHeight="1" x14ac:dyDescent="0.3">
      <c r="A16" s="12" t="s">
        <v>18</v>
      </c>
      <c r="B16" s="15" t="s">
        <v>19</v>
      </c>
      <c r="C16" s="16">
        <f>351120000-12712368.21-3000000</f>
        <v>335407631.79000002</v>
      </c>
      <c r="D16" s="17"/>
      <c r="E16" s="17"/>
    </row>
    <row r="17" spans="1:6" ht="45" customHeight="1" x14ac:dyDescent="0.3">
      <c r="A17" s="12" t="s">
        <v>20</v>
      </c>
      <c r="B17" s="15" t="s">
        <v>21</v>
      </c>
      <c r="C17" s="16">
        <f>C18</f>
        <v>12030000</v>
      </c>
      <c r="F17" s="4">
        <f>C17/C73*100</f>
        <v>1.1544990057263731</v>
      </c>
    </row>
    <row r="18" spans="1:6" ht="39.75" customHeight="1" x14ac:dyDescent="0.3">
      <c r="A18" s="12" t="s">
        <v>22</v>
      </c>
      <c r="B18" s="15" t="s">
        <v>23</v>
      </c>
      <c r="C18" s="16">
        <v>12030000</v>
      </c>
    </row>
    <row r="19" spans="1:6" ht="17.5" customHeight="1" x14ac:dyDescent="0.3">
      <c r="A19" s="12" t="s">
        <v>24</v>
      </c>
      <c r="B19" s="15" t="s">
        <v>25</v>
      </c>
      <c r="C19" s="16">
        <f>SUM(C20:C23)</f>
        <v>32881000</v>
      </c>
      <c r="F19" s="4">
        <f>C19/C73*100</f>
        <v>3.1555346473224333</v>
      </c>
    </row>
    <row r="20" spans="1:6" ht="33.799999999999997" customHeight="1" x14ac:dyDescent="0.3">
      <c r="A20" s="12" t="s">
        <v>26</v>
      </c>
      <c r="B20" s="15" t="s">
        <v>27</v>
      </c>
      <c r="C20" s="16">
        <f>16000000+3000000+6000000</f>
        <v>25000000</v>
      </c>
      <c r="F20" s="4">
        <f>C20/C73*100</f>
        <v>2.3992082413266274</v>
      </c>
    </row>
    <row r="21" spans="1:6" ht="28.55" customHeight="1" x14ac:dyDescent="0.3">
      <c r="A21" s="12" t="s">
        <v>28</v>
      </c>
      <c r="B21" s="15" t="s">
        <v>29</v>
      </c>
      <c r="C21" s="16">
        <f>16000+39000</f>
        <v>55000</v>
      </c>
    </row>
    <row r="22" spans="1:6" ht="17.5" customHeight="1" x14ac:dyDescent="0.3">
      <c r="A22" s="12" t="s">
        <v>30</v>
      </c>
      <c r="B22" s="15" t="s">
        <v>31</v>
      </c>
      <c r="C22" s="16">
        <f>1250000+62000+14000</f>
        <v>1326000</v>
      </c>
      <c r="F22" s="4">
        <f>C22/C73*100</f>
        <v>0.12725400511996429</v>
      </c>
    </row>
    <row r="23" spans="1:6" ht="17.5" customHeight="1" x14ac:dyDescent="0.3">
      <c r="A23" s="12" t="s">
        <v>32</v>
      </c>
      <c r="B23" s="15" t="s">
        <v>33</v>
      </c>
      <c r="C23" s="16">
        <f>7350000-850000</f>
        <v>6500000</v>
      </c>
      <c r="F23" s="4">
        <f>C23/C73*100</f>
        <v>0.62379414274492306</v>
      </c>
    </row>
    <row r="24" spans="1:6" ht="26.5" customHeight="1" x14ac:dyDescent="0.3">
      <c r="A24" s="12" t="s">
        <v>34</v>
      </c>
      <c r="B24" s="15" t="s">
        <v>35</v>
      </c>
      <c r="C24" s="16">
        <f>C25+C26</f>
        <v>15855758</v>
      </c>
      <c r="F24" s="4">
        <f>C24/C73*100</f>
        <v>1.5216506106432242</v>
      </c>
    </row>
    <row r="25" spans="1:6" ht="18" customHeight="1" x14ac:dyDescent="0.3">
      <c r="A25" s="12" t="s">
        <v>36</v>
      </c>
      <c r="B25" s="15" t="s">
        <v>37</v>
      </c>
      <c r="C25" s="16">
        <v>4300000</v>
      </c>
      <c r="F25" s="4">
        <f>C25/C73*1010</f>
        <v>4.1679045568326174</v>
      </c>
    </row>
    <row r="26" spans="1:6" ht="16.5" customHeight="1" x14ac:dyDescent="0.3">
      <c r="A26" s="12" t="s">
        <v>38</v>
      </c>
      <c r="B26" s="15" t="s">
        <v>39</v>
      </c>
      <c r="C26" s="16">
        <f>22000000-5964000-4480242</f>
        <v>11555758</v>
      </c>
      <c r="F26" s="4">
        <f>C26/C73*100</f>
        <v>1.1089867931350441</v>
      </c>
    </row>
    <row r="27" spans="1:6" ht="23.3" customHeight="1" x14ac:dyDescent="0.3">
      <c r="A27" s="12" t="s">
        <v>40</v>
      </c>
      <c r="B27" s="15" t="s">
        <v>41</v>
      </c>
      <c r="C27" s="16">
        <f>C28</f>
        <v>2300000</v>
      </c>
      <c r="F27" s="4">
        <f>C27/C73*100</f>
        <v>0.22072715820204972</v>
      </c>
    </row>
    <row r="28" spans="1:6" ht="55.55" customHeight="1" x14ac:dyDescent="0.3">
      <c r="A28" s="12" t="s">
        <v>42</v>
      </c>
      <c r="B28" s="15" t="s">
        <v>43</v>
      </c>
      <c r="C28" s="16">
        <v>2300000</v>
      </c>
    </row>
    <row r="29" spans="1:6" ht="64.55" customHeight="1" x14ac:dyDescent="0.3">
      <c r="A29" s="12" t="s">
        <v>44</v>
      </c>
      <c r="B29" s="18" t="s">
        <v>45</v>
      </c>
      <c r="C29" s="16">
        <f>SUM(C30:C32)</f>
        <v>16430000</v>
      </c>
      <c r="D29" s="19"/>
      <c r="F29" s="4">
        <f>C29/C73*100</f>
        <v>1.5767596561998596</v>
      </c>
    </row>
    <row r="30" spans="1:6" ht="32.950000000000003" customHeight="1" x14ac:dyDescent="0.3">
      <c r="A30" s="12" t="s">
        <v>46</v>
      </c>
      <c r="B30" s="15" t="s">
        <v>47</v>
      </c>
      <c r="C30" s="16">
        <v>10480000</v>
      </c>
      <c r="D30" s="19"/>
      <c r="F30" s="4">
        <f>C30/C73*100</f>
        <v>1.0057480947641222</v>
      </c>
    </row>
    <row r="31" spans="1:6" ht="45" customHeight="1" x14ac:dyDescent="0.3">
      <c r="A31" s="12" t="s">
        <v>48</v>
      </c>
      <c r="B31" s="15" t="s">
        <v>49</v>
      </c>
      <c r="C31" s="16">
        <v>2950000</v>
      </c>
      <c r="D31" s="19"/>
      <c r="F31" s="4">
        <f>C31/C73*100</f>
        <v>0.28310657247654203</v>
      </c>
    </row>
    <row r="32" spans="1:6" ht="93.75" customHeight="1" x14ac:dyDescent="0.3">
      <c r="A32" s="12" t="s">
        <v>50</v>
      </c>
      <c r="B32" s="15" t="s">
        <v>51</v>
      </c>
      <c r="C32" s="16">
        <f>1800000+1200000</f>
        <v>3000000</v>
      </c>
      <c r="F32" s="4">
        <f>C32/C73*100</f>
        <v>0.28790498895919531</v>
      </c>
    </row>
    <row r="33" spans="1:6" ht="18" customHeight="1" x14ac:dyDescent="0.3">
      <c r="A33" s="12" t="s">
        <v>52</v>
      </c>
      <c r="B33" s="18" t="s">
        <v>53</v>
      </c>
      <c r="C33" s="16">
        <f>SUM(C34:C34)</f>
        <v>163000</v>
      </c>
      <c r="F33" s="4">
        <f>C33/C73*100</f>
        <v>1.564283773344961E-2</v>
      </c>
    </row>
    <row r="34" spans="1:6" ht="32.299999999999997" customHeight="1" x14ac:dyDescent="0.3">
      <c r="A34" s="12" t="s">
        <v>54</v>
      </c>
      <c r="B34" s="15" t="s">
        <v>55</v>
      </c>
      <c r="C34" s="16">
        <v>163000</v>
      </c>
    </row>
    <row r="35" spans="1:6" ht="41.3" customHeight="1" x14ac:dyDescent="0.3">
      <c r="A35" s="12" t="s">
        <v>56</v>
      </c>
      <c r="B35" s="15" t="s">
        <v>57</v>
      </c>
      <c r="C35" s="16">
        <f>C36</f>
        <v>742000</v>
      </c>
      <c r="F35" s="4">
        <f>C35/C73*100</f>
        <v>7.120850060257429E-2</v>
      </c>
    </row>
    <row r="36" spans="1:6" ht="58.75" customHeight="1" x14ac:dyDescent="0.3">
      <c r="A36" s="12" t="s">
        <v>58</v>
      </c>
      <c r="B36" s="15" t="s">
        <v>59</v>
      </c>
      <c r="C36" s="16">
        <v>742000</v>
      </c>
    </row>
    <row r="37" spans="1:6" ht="64.55" customHeight="1" x14ac:dyDescent="0.3">
      <c r="A37" s="12" t="s">
        <v>60</v>
      </c>
      <c r="B37" s="15" t="s">
        <v>61</v>
      </c>
      <c r="C37" s="16">
        <f>C38+C39</f>
        <v>6169242</v>
      </c>
      <c r="F37" s="4">
        <f>C37/C73*100</f>
        <v>0.59205184996553462</v>
      </c>
    </row>
    <row r="38" spans="1:6" ht="50.3" customHeight="1" x14ac:dyDescent="0.3">
      <c r="A38" s="12" t="s">
        <v>62</v>
      </c>
      <c r="B38" s="15" t="s">
        <v>63</v>
      </c>
      <c r="C38" s="16">
        <f>1000000+992000+277242</f>
        <v>2269242</v>
      </c>
      <c r="F38" s="4">
        <f>C38/C73*100</f>
        <v>0.21777536431858072</v>
      </c>
    </row>
    <row r="39" spans="1:6" ht="32.950000000000003" customHeight="1" x14ac:dyDescent="0.3">
      <c r="A39" s="12" t="s">
        <v>64</v>
      </c>
      <c r="B39" s="15" t="s">
        <v>65</v>
      </c>
      <c r="C39" s="16">
        <f>600000+940000+360000+2000000</f>
        <v>3900000</v>
      </c>
      <c r="F39" s="4">
        <f>C39/C73*100</f>
        <v>0.37427648564695387</v>
      </c>
    </row>
    <row r="40" spans="1:6" ht="27" customHeight="1" outlineLevel="1" x14ac:dyDescent="0.3">
      <c r="A40" s="12" t="s">
        <v>66</v>
      </c>
      <c r="B40" s="18" t="s">
        <v>67</v>
      </c>
      <c r="C40" s="16">
        <f>550000+350000</f>
        <v>900000</v>
      </c>
      <c r="F40" s="4">
        <f>C40/C73*100</f>
        <v>8.6371496687758578E-2</v>
      </c>
    </row>
    <row r="41" spans="1:6" ht="23.95" customHeight="1" outlineLevel="1" x14ac:dyDescent="0.3">
      <c r="A41" s="12" t="s">
        <v>68</v>
      </c>
      <c r="B41" s="18" t="s">
        <v>69</v>
      </c>
      <c r="C41" s="16">
        <v>92000</v>
      </c>
      <c r="F41" s="4">
        <f>C41/C73*100</f>
        <v>8.8290863280819885E-3</v>
      </c>
    </row>
    <row r="42" spans="1:6" ht="21.75" customHeight="1" outlineLevel="1" x14ac:dyDescent="0.3">
      <c r="A42" s="12" t="s">
        <v>70</v>
      </c>
      <c r="B42" s="15" t="s">
        <v>71</v>
      </c>
      <c r="C42" s="16">
        <v>92000</v>
      </c>
    </row>
    <row r="43" spans="1:6" ht="27" customHeight="1" outlineLevel="1" x14ac:dyDescent="0.3">
      <c r="A43" s="20" t="s">
        <v>72</v>
      </c>
      <c r="B43" s="20" t="s">
        <v>73</v>
      </c>
      <c r="C43" s="21">
        <f>C44</f>
        <v>619039793.53999996</v>
      </c>
    </row>
    <row r="44" spans="1:6" ht="58.75" customHeight="1" x14ac:dyDescent="0.3">
      <c r="A44" s="22" t="s">
        <v>74</v>
      </c>
      <c r="B44" s="22" t="s">
        <v>75</v>
      </c>
      <c r="C44" s="23">
        <f>C48+C59+C71+C45</f>
        <v>619039793.53999996</v>
      </c>
    </row>
    <row r="45" spans="1:6" ht="32.950000000000003" customHeight="1" x14ac:dyDescent="0.3">
      <c r="A45" s="22" t="s">
        <v>76</v>
      </c>
      <c r="B45" s="22" t="s">
        <v>77</v>
      </c>
      <c r="C45" s="23">
        <f>C47+C46</f>
        <v>72754100</v>
      </c>
    </row>
    <row r="46" spans="1:6" ht="32.6" customHeight="1" x14ac:dyDescent="0.3">
      <c r="A46" s="22" t="s">
        <v>78</v>
      </c>
      <c r="B46" s="22" t="s">
        <v>79</v>
      </c>
      <c r="C46" s="23">
        <f>'[1]прил 9 '!C12</f>
        <v>7426100</v>
      </c>
    </row>
    <row r="47" spans="1:6" ht="27" customHeight="1" x14ac:dyDescent="0.3">
      <c r="A47" s="22" t="s">
        <v>80</v>
      </c>
      <c r="B47" s="22" t="s">
        <v>81</v>
      </c>
      <c r="C47" s="23">
        <f>40328000+25000000</f>
        <v>65328000</v>
      </c>
    </row>
    <row r="48" spans="1:6" ht="39.25" customHeight="1" x14ac:dyDescent="0.3">
      <c r="A48" s="22" t="s">
        <v>82</v>
      </c>
      <c r="B48" s="22" t="s">
        <v>83</v>
      </c>
      <c r="C48" s="23">
        <f>C51+C52+C54+C58+C50+C49+C53+C55+C56+C57</f>
        <v>111405517.77</v>
      </c>
    </row>
    <row r="49" spans="1:3" ht="73.400000000000006" hidden="1" x14ac:dyDescent="0.3">
      <c r="A49" s="22" t="s">
        <v>84</v>
      </c>
      <c r="B49" s="22" t="s">
        <v>85</v>
      </c>
      <c r="C49" s="23">
        <v>0</v>
      </c>
    </row>
    <row r="50" spans="1:3" ht="55.05" hidden="1" x14ac:dyDescent="0.3">
      <c r="A50" s="22" t="s">
        <v>86</v>
      </c>
      <c r="B50" s="22" t="s">
        <v>87</v>
      </c>
      <c r="C50" s="23">
        <v>0</v>
      </c>
    </row>
    <row r="51" spans="1:3" ht="91.7" hidden="1" x14ac:dyDescent="0.3">
      <c r="A51" s="22" t="s">
        <v>88</v>
      </c>
      <c r="B51" s="22" t="s">
        <v>89</v>
      </c>
      <c r="C51" s="23">
        <v>0</v>
      </c>
    </row>
    <row r="52" spans="1:3" ht="41.3" customHeight="1" x14ac:dyDescent="0.3">
      <c r="A52" s="22" t="s">
        <v>90</v>
      </c>
      <c r="B52" s="24" t="s">
        <v>91</v>
      </c>
      <c r="C52" s="23">
        <v>21338979.699999999</v>
      </c>
    </row>
    <row r="53" spans="1:3" ht="40.1" customHeight="1" x14ac:dyDescent="0.3">
      <c r="A53" s="22" t="s">
        <v>92</v>
      </c>
      <c r="B53" s="24" t="s">
        <v>93</v>
      </c>
      <c r="C53" s="23">
        <f>568859.04+534440.96</f>
        <v>1103300</v>
      </c>
    </row>
    <row r="54" spans="1:3" ht="36.700000000000003" x14ac:dyDescent="0.3">
      <c r="A54" s="22" t="s">
        <v>94</v>
      </c>
      <c r="B54" s="24" t="s">
        <v>95</v>
      </c>
      <c r="C54" s="23">
        <v>6583307.1100000003</v>
      </c>
    </row>
    <row r="55" spans="1:3" ht="91.7" x14ac:dyDescent="0.3">
      <c r="A55" s="22" t="s">
        <v>96</v>
      </c>
      <c r="B55" s="24" t="s">
        <v>97</v>
      </c>
      <c r="C55" s="23">
        <f>2430452.42-338690.1</f>
        <v>2091762.3199999998</v>
      </c>
    </row>
    <row r="56" spans="1:3" ht="36.700000000000003" x14ac:dyDescent="0.3">
      <c r="A56" s="22" t="s">
        <v>98</v>
      </c>
      <c r="B56" s="22" t="s">
        <v>99</v>
      </c>
      <c r="C56" s="23">
        <f>37531190.49+0.96</f>
        <v>37531191.450000003</v>
      </c>
    </row>
    <row r="57" spans="1:3" ht="73.400000000000006" x14ac:dyDescent="0.3">
      <c r="A57" s="22" t="s">
        <v>100</v>
      </c>
      <c r="B57" s="22" t="s">
        <v>101</v>
      </c>
      <c r="C57" s="23">
        <v>1273913.69</v>
      </c>
    </row>
    <row r="58" spans="1:3" ht="28.2" customHeight="1" x14ac:dyDescent="0.3">
      <c r="A58" s="22" t="s">
        <v>102</v>
      </c>
      <c r="B58" s="22" t="s">
        <v>103</v>
      </c>
      <c r="C58" s="23">
        <f>53153379.78-2430452.42+0.99+6000000-16678063.64+1438198.79</f>
        <v>41483063.5</v>
      </c>
    </row>
    <row r="59" spans="1:3" ht="36.700000000000003" x14ac:dyDescent="0.3">
      <c r="A59" s="25" t="s">
        <v>104</v>
      </c>
      <c r="B59" s="22" t="s">
        <v>105</v>
      </c>
      <c r="C59" s="23">
        <f>C68+C60+C63+C61+C64+C66+C67+C65+C70+C69+C62</f>
        <v>414405175.76999998</v>
      </c>
    </row>
    <row r="60" spans="1:3" ht="36.700000000000003" x14ac:dyDescent="0.3">
      <c r="A60" s="22" t="s">
        <v>106</v>
      </c>
      <c r="B60" s="22" t="s">
        <v>107</v>
      </c>
      <c r="C60" s="23">
        <f>381597148.43-16214571.04+798619.76+399245.78+8134803.8+3863214</f>
        <v>378578460.72999996</v>
      </c>
    </row>
    <row r="61" spans="1:3" ht="91.7" x14ac:dyDescent="0.3">
      <c r="A61" s="22" t="s">
        <v>108</v>
      </c>
      <c r="B61" s="24" t="s">
        <v>109</v>
      </c>
      <c r="C61" s="23">
        <v>3179069</v>
      </c>
    </row>
    <row r="62" spans="1:3" ht="91.7" x14ac:dyDescent="0.3">
      <c r="A62" s="22" t="s">
        <v>110</v>
      </c>
      <c r="B62" s="24" t="s">
        <v>111</v>
      </c>
      <c r="C62" s="23">
        <v>16214571.039999999</v>
      </c>
    </row>
    <row r="63" spans="1:3" ht="55.05" x14ac:dyDescent="0.3">
      <c r="A63" s="22" t="s">
        <v>112</v>
      </c>
      <c r="B63" s="24" t="s">
        <v>113</v>
      </c>
      <c r="C63" s="23">
        <v>1383656</v>
      </c>
    </row>
    <row r="64" spans="1:3" ht="81" customHeight="1" x14ac:dyDescent="0.3">
      <c r="A64" s="22" t="s">
        <v>114</v>
      </c>
      <c r="B64" s="24" t="s">
        <v>115</v>
      </c>
      <c r="C64" s="23">
        <v>219244</v>
      </c>
    </row>
    <row r="65" spans="1:3" ht="55.05" hidden="1" x14ac:dyDescent="0.3">
      <c r="A65" s="22" t="s">
        <v>116</v>
      </c>
      <c r="B65" s="24" t="s">
        <v>117</v>
      </c>
      <c r="C65" s="23">
        <f>1035455.64-1035455.64</f>
        <v>0</v>
      </c>
    </row>
    <row r="66" spans="1:3" ht="73.400000000000006" x14ac:dyDescent="0.3">
      <c r="A66" s="22" t="s">
        <v>118</v>
      </c>
      <c r="B66" s="24" t="s">
        <v>119</v>
      </c>
      <c r="C66" s="23">
        <v>10876600</v>
      </c>
    </row>
    <row r="67" spans="1:3" ht="36.700000000000003" hidden="1" x14ac:dyDescent="0.3">
      <c r="A67" s="22" t="s">
        <v>120</v>
      </c>
      <c r="B67" s="24" t="s">
        <v>121</v>
      </c>
      <c r="C67" s="23">
        <v>0</v>
      </c>
    </row>
    <row r="68" spans="1:3" ht="36.700000000000003" x14ac:dyDescent="0.3">
      <c r="A68" s="22" t="s">
        <v>122</v>
      </c>
      <c r="B68" s="22" t="s">
        <v>123</v>
      </c>
      <c r="C68" s="23">
        <f>1442603+61365</f>
        <v>1503968</v>
      </c>
    </row>
    <row r="69" spans="1:3" ht="18.350000000000001" x14ac:dyDescent="0.3">
      <c r="A69" s="22" t="s">
        <v>124</v>
      </c>
      <c r="B69" s="22" t="s">
        <v>125</v>
      </c>
      <c r="C69" s="23">
        <v>353579</v>
      </c>
    </row>
    <row r="70" spans="1:3" ht="36.700000000000003" x14ac:dyDescent="0.3">
      <c r="A70" s="22" t="s">
        <v>126</v>
      </c>
      <c r="B70" s="22" t="s">
        <v>127</v>
      </c>
      <c r="C70" s="23">
        <v>2096028</v>
      </c>
    </row>
    <row r="71" spans="1:3" ht="18.350000000000001" x14ac:dyDescent="0.3">
      <c r="A71" s="22" t="s">
        <v>128</v>
      </c>
      <c r="B71" s="22" t="s">
        <v>129</v>
      </c>
      <c r="C71" s="23">
        <f>C72</f>
        <v>20475000</v>
      </c>
    </row>
    <row r="72" spans="1:3" ht="73.400000000000006" x14ac:dyDescent="0.3">
      <c r="A72" s="22" t="s">
        <v>130</v>
      </c>
      <c r="B72" s="22" t="s">
        <v>131</v>
      </c>
      <c r="C72" s="23">
        <v>20475000</v>
      </c>
    </row>
    <row r="73" spans="1:3" ht="18.350000000000001" x14ac:dyDescent="0.3">
      <c r="A73" s="26"/>
      <c r="B73" s="27" t="s">
        <v>132</v>
      </c>
      <c r="C73" s="21">
        <f>C14+C43</f>
        <v>1042010425.3299999</v>
      </c>
    </row>
    <row r="79" spans="1:3" x14ac:dyDescent="0.25">
      <c r="C79" s="4">
        <f>C43/C73*100</f>
        <v>59.408214974812068</v>
      </c>
    </row>
  </sheetData>
  <mergeCells count="5">
    <mergeCell ref="B2:C2"/>
    <mergeCell ref="B3:C3"/>
    <mergeCell ref="B4:C4"/>
    <mergeCell ref="A10:C10"/>
    <mergeCell ref="A11:C11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7</vt:lpstr>
      <vt:lpstr>'прил 7'!Область_печати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Остапенко Елена Евгеньевна</cp:lastModifiedBy>
  <dcterms:created xsi:type="dcterms:W3CDTF">2022-09-13T06:46:13Z</dcterms:created>
  <dcterms:modified xsi:type="dcterms:W3CDTF">2022-09-13T06:46:39Z</dcterms:modified>
</cp:coreProperties>
</file>